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BACKUP\change\Отдел ТАРИФОБРАЗОВАНИЯ\БИЗНЕС ПЛАН\2020 год\Отчет БП 2020 г\2020\"/>
    </mc:Choice>
  </mc:AlternateContent>
  <bookViews>
    <workbookView xWindow="0" yWindow="0" windowWidth="26460" windowHeight="11235"/>
  </bookViews>
  <sheets>
    <sheet name="ПО_2020_СГЭС" sheetId="7" r:id="rId1"/>
    <sheet name="ПО_2019_СГЭС" sheetId="6" r:id="rId2"/>
  </sheets>
  <definedNames>
    <definedName name="_xlnm.Print_Area" localSheetId="1">ПО_2019_СГЭС!$A$1:$P$55</definedName>
    <definedName name="_xlnm.Print_Area" localSheetId="0">ПО_2020_СГЭС!$A$1:$P$54</definedName>
  </definedNames>
  <calcPr calcId="152511"/>
</workbook>
</file>

<file path=xl/calcChain.xml><?xml version="1.0" encoding="utf-8"?>
<calcChain xmlns="http://schemas.openxmlformats.org/spreadsheetml/2006/main">
  <c r="D42" i="7" l="1"/>
  <c r="D40" i="7" s="1"/>
  <c r="O54" i="7" l="1"/>
  <c r="N54" i="7"/>
  <c r="M54" i="7"/>
  <c r="L54" i="7"/>
  <c r="K54" i="7"/>
  <c r="J54" i="7"/>
  <c r="I54" i="7"/>
  <c r="H54" i="7"/>
  <c r="G54" i="7"/>
  <c r="F54" i="7"/>
  <c r="E54" i="7"/>
  <c r="D54" i="7"/>
  <c r="P53" i="7"/>
  <c r="P52" i="7"/>
  <c r="P43" i="7"/>
  <c r="Q42" i="7"/>
  <c r="Q44" i="7" s="1"/>
  <c r="P41" i="7"/>
  <c r="O30" i="7"/>
  <c r="O28" i="7" s="1"/>
  <c r="N30" i="7"/>
  <c r="M30" i="7"/>
  <c r="L30" i="7"/>
  <c r="L28" i="7" s="1"/>
  <c r="K30" i="7"/>
  <c r="K28" i="7" s="1"/>
  <c r="J30" i="7"/>
  <c r="J28" i="7" s="1"/>
  <c r="I30" i="7"/>
  <c r="I28" i="7" s="1"/>
  <c r="H30" i="7"/>
  <c r="H28" i="7" s="1"/>
  <c r="G30" i="7"/>
  <c r="G28" i="7" s="1"/>
  <c r="F30" i="7"/>
  <c r="F28" i="7" s="1"/>
  <c r="E30" i="7"/>
  <c r="E28" i="7" s="1"/>
  <c r="D30" i="7"/>
  <c r="D28" i="7" s="1"/>
  <c r="P29" i="7"/>
  <c r="N28" i="7"/>
  <c r="M28" i="7"/>
  <c r="P27" i="7"/>
  <c r="P26" i="7"/>
  <c r="P16" i="7"/>
  <c r="P13" i="7"/>
  <c r="O12" i="7"/>
  <c r="O14" i="7" s="1"/>
  <c r="O17" i="7" s="1"/>
  <c r="N12" i="7"/>
  <c r="N14" i="7" s="1"/>
  <c r="N17" i="7" s="1"/>
  <c r="M12" i="7"/>
  <c r="M14" i="7" s="1"/>
  <c r="M17" i="7" s="1"/>
  <c r="L12" i="7"/>
  <c r="L14" i="7" s="1"/>
  <c r="L17" i="7" s="1"/>
  <c r="K12" i="7"/>
  <c r="K14" i="7" s="1"/>
  <c r="K17" i="7" s="1"/>
  <c r="J12" i="7"/>
  <c r="J14" i="7" s="1"/>
  <c r="J17" i="7" s="1"/>
  <c r="I12" i="7"/>
  <c r="I14" i="7" s="1"/>
  <c r="I17" i="7" s="1"/>
  <c r="H12" i="7"/>
  <c r="H14" i="7" s="1"/>
  <c r="H17" i="7" s="1"/>
  <c r="G12" i="7"/>
  <c r="G14" i="7" s="1"/>
  <c r="G17" i="7" s="1"/>
  <c r="F12" i="7"/>
  <c r="F14" i="7" s="1"/>
  <c r="F17" i="7" s="1"/>
  <c r="E12" i="7"/>
  <c r="E14" i="7" s="1"/>
  <c r="E17" i="7" s="1"/>
  <c r="D12" i="7"/>
  <c r="P11" i="7"/>
  <c r="P10" i="7"/>
  <c r="O9" i="7"/>
  <c r="N9" i="7"/>
  <c r="M9" i="7"/>
  <c r="L9" i="7"/>
  <c r="K9" i="7"/>
  <c r="J9" i="7"/>
  <c r="I9" i="7"/>
  <c r="H9" i="7"/>
  <c r="G9" i="7"/>
  <c r="F9" i="7"/>
  <c r="E9" i="7"/>
  <c r="D9" i="7"/>
  <c r="P9" i="7" s="1"/>
  <c r="P12" i="7" l="1"/>
  <c r="P54" i="7"/>
  <c r="P28" i="7"/>
  <c r="D14" i="7"/>
  <c r="P30" i="7"/>
  <c r="E30" i="6"/>
  <c r="F30" i="6"/>
  <c r="G30" i="6"/>
  <c r="H30" i="6"/>
  <c r="I30" i="6"/>
  <c r="J30" i="6"/>
  <c r="K30" i="6"/>
  <c r="L30" i="6"/>
  <c r="M30" i="6"/>
  <c r="N30" i="6"/>
  <c r="O30" i="6"/>
  <c r="D30" i="6"/>
  <c r="P14" i="7" l="1"/>
  <c r="D17" i="7"/>
  <c r="P17" i="7" s="1"/>
  <c r="E55" i="6"/>
  <c r="F55" i="6"/>
  <c r="G55" i="6"/>
  <c r="H55" i="6"/>
  <c r="I55" i="6"/>
  <c r="J55" i="6"/>
  <c r="K55" i="6"/>
  <c r="L55" i="6"/>
  <c r="M55" i="6"/>
  <c r="N55" i="6"/>
  <c r="O55" i="6"/>
  <c r="D55" i="6"/>
  <c r="O42" i="6" l="1"/>
  <c r="O40" i="6" s="1"/>
  <c r="N28" i="6"/>
  <c r="M42" i="6"/>
  <c r="M40" i="6" s="1"/>
  <c r="M28" i="6"/>
  <c r="M12" i="6"/>
  <c r="M14" i="6" s="1"/>
  <c r="M17" i="6" s="1"/>
  <c r="L42" i="6"/>
  <c r="L40" i="6" s="1"/>
  <c r="L9" i="6"/>
  <c r="K42" i="6"/>
  <c r="K40" i="6" s="1"/>
  <c r="I42" i="6"/>
  <c r="I40" i="6" s="1"/>
  <c r="I28" i="6"/>
  <c r="I12" i="6"/>
  <c r="I14" i="6" s="1"/>
  <c r="I17" i="6" s="1"/>
  <c r="H9" i="6"/>
  <c r="G42" i="6"/>
  <c r="G40" i="6" s="1"/>
  <c r="G28" i="6"/>
  <c r="F28" i="6"/>
  <c r="F9" i="6"/>
  <c r="E42" i="6"/>
  <c r="E40" i="6" s="1"/>
  <c r="E28" i="6"/>
  <c r="E12" i="6"/>
  <c r="E14" i="6" s="1"/>
  <c r="N42" i="6"/>
  <c r="N40" i="6" s="1"/>
  <c r="D42" i="6"/>
  <c r="D40" i="6" s="1"/>
  <c r="J28" i="6"/>
  <c r="H28" i="6"/>
  <c r="K28" i="6"/>
  <c r="L28" i="6"/>
  <c r="O28" i="6"/>
  <c r="E9" i="6"/>
  <c r="G9" i="6"/>
  <c r="I9" i="6"/>
  <c r="J9" i="6"/>
  <c r="K9" i="6"/>
  <c r="M9" i="6"/>
  <c r="N9" i="6"/>
  <c r="O9" i="6"/>
  <c r="F12" i="6"/>
  <c r="J12" i="6"/>
  <c r="N12" i="6"/>
  <c r="G12" i="6"/>
  <c r="G14" i="6" s="1"/>
  <c r="H12" i="6"/>
  <c r="H14" i="6" s="1"/>
  <c r="H17" i="6" s="1"/>
  <c r="K12" i="6"/>
  <c r="K14" i="6" s="1"/>
  <c r="L12" i="6"/>
  <c r="L14" i="6" s="1"/>
  <c r="L17" i="6" s="1"/>
  <c r="O12" i="6"/>
  <c r="O14" i="6" s="1"/>
  <c r="F14" i="6" l="1"/>
  <c r="D28" i="6"/>
  <c r="F42" i="6"/>
  <c r="F40" i="6" s="1"/>
  <c r="J42" i="6"/>
  <c r="J40" i="6" s="1"/>
  <c r="O17" i="6"/>
  <c r="N14" i="6"/>
  <c r="N17" i="6" s="1"/>
  <c r="J14" i="6"/>
  <c r="H42" i="6"/>
  <c r="H40" i="6" s="1"/>
  <c r="K17" i="6"/>
  <c r="J17" i="6"/>
  <c r="G17" i="6"/>
  <c r="F17" i="6"/>
  <c r="E17" i="6"/>
  <c r="D9" i="6" l="1"/>
  <c r="P11" i="6" l="1"/>
  <c r="P9" i="6"/>
  <c r="P10" i="6"/>
  <c r="P16" i="6" l="1"/>
  <c r="P13" i="6" l="1"/>
  <c r="P55" i="6" l="1"/>
  <c r="P54" i="6"/>
  <c r="P53" i="6"/>
  <c r="P43" i="6" l="1"/>
  <c r="P40" i="6"/>
  <c r="Q42" i="6" s="1"/>
  <c r="Q44" i="6"/>
  <c r="P41" i="6"/>
  <c r="P44" i="6" l="1"/>
  <c r="P42" i="6"/>
  <c r="P29" i="6" l="1"/>
  <c r="P27" i="6"/>
  <c r="P26" i="6"/>
  <c r="D12" i="6"/>
  <c r="D14" i="6" l="1"/>
  <c r="D17" i="6" s="1"/>
  <c r="P17" i="6" s="1"/>
  <c r="P12" i="6"/>
  <c r="P30" i="6"/>
  <c r="P28" i="6"/>
  <c r="P14" i="6" l="1"/>
  <c r="O42" i="7" l="1"/>
  <c r="O40" i="7" s="1"/>
  <c r="M42" i="7"/>
  <c r="M40" i="7" s="1"/>
  <c r="J42" i="7"/>
  <c r="J40" i="7" s="1"/>
  <c r="P44" i="7"/>
  <c r="K42" i="7"/>
  <c r="K40" i="7" s="1"/>
  <c r="G42" i="7"/>
  <c r="G40" i="7" s="1"/>
  <c r="I42" i="7"/>
  <c r="I40" i="7" s="1"/>
  <c r="H42" i="7"/>
  <c r="H40" i="7" s="1"/>
  <c r="F42" i="7"/>
  <c r="F40" i="7" s="1"/>
  <c r="N42" i="7"/>
  <c r="N40" i="7" s="1"/>
  <c r="L42" i="7"/>
  <c r="L40" i="7" s="1"/>
  <c r="E42" i="7"/>
  <c r="E40" i="7" s="1"/>
  <c r="P40" i="7" s="1"/>
  <c r="P42" i="7" l="1"/>
</calcChain>
</file>

<file path=xl/sharedStrings.xml><?xml version="1.0" encoding="utf-8"?>
<sst xmlns="http://schemas.openxmlformats.org/spreadsheetml/2006/main" count="283" uniqueCount="61">
  <si>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</si>
  <si>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</si>
  <si>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</si>
  <si>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</si>
  <si>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</si>
  <si>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</si>
  <si>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</si>
  <si>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</si>
  <si>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</si>
  <si>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</si>
  <si>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</si>
  <si>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</si>
  <si>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</si>
  <si>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</si>
  <si>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Отпуск теплоэнергии, всего</t>
  </si>
  <si>
    <t>1.1.</t>
  </si>
  <si>
    <t>от котельной (ПКТС)</t>
  </si>
  <si>
    <t>т.Гкал</t>
  </si>
  <si>
    <t>3.</t>
  </si>
  <si>
    <t xml:space="preserve">Отпуск итого </t>
  </si>
  <si>
    <t>4.</t>
  </si>
  <si>
    <t>5.</t>
  </si>
  <si>
    <t xml:space="preserve">Полезный отпуск теплоэнергии  </t>
  </si>
  <si>
    <t>6.</t>
  </si>
  <si>
    <t>Хоз. Нужды</t>
  </si>
  <si>
    <t>7.</t>
  </si>
  <si>
    <t>Полезный отпуск теплоэнергии  без хоз. нужд</t>
  </si>
  <si>
    <t>2.</t>
  </si>
  <si>
    <t>от теплоисточника филиала ПАО "ОГК-2" - Сургутская ГРЭС-1</t>
  </si>
  <si>
    <t>от теплоисточника филиала "Сургутская ГРЭС-2" ПАО "Юнипро"</t>
  </si>
  <si>
    <r>
      <t>Покупная теплоэнергия                                      от ф.ПАО "ОГК-2"</t>
    </r>
    <r>
      <rPr>
        <b/>
        <sz val="14"/>
        <rFont val="Arial"/>
        <family val="2"/>
        <charset val="204"/>
      </rPr>
      <t>-СГРЭС-1,</t>
    </r>
    <r>
      <rPr>
        <sz val="14"/>
        <rFont val="Arial"/>
        <family val="2"/>
        <charset val="204"/>
      </rPr>
      <t xml:space="preserve">                           от ф.</t>
    </r>
    <r>
      <rPr>
        <b/>
        <sz val="14"/>
        <rFont val="Arial"/>
        <family val="2"/>
        <charset val="204"/>
      </rPr>
      <t>"СГРЭС-2"</t>
    </r>
    <r>
      <rPr>
        <sz val="14"/>
        <rFont val="Arial"/>
        <family val="2"/>
        <charset val="204"/>
      </rPr>
      <t xml:space="preserve"> ПАО "Юнипро"</t>
    </r>
  </si>
  <si>
    <t>1.</t>
  </si>
  <si>
    <t>Производственные нужды</t>
  </si>
  <si>
    <t>Наименование показателей</t>
  </si>
  <si>
    <t>N п/п</t>
  </si>
  <si>
    <t>Передача тепловой энергии</t>
  </si>
  <si>
    <t>от теплоисточника Котельная СОК</t>
  </si>
  <si>
    <t>от теплоисточника Котельная КК-45</t>
  </si>
  <si>
    <t xml:space="preserve">Потери теплоэнергии в сети </t>
  </si>
  <si>
    <t>Фактический отпуск тепловой энергии в 2019 г. ООО "СГЭС"</t>
  </si>
  <si>
    <t xml:space="preserve">Фактический отпуск тепловой энергии в 2019 г. ООО "СГЭС" </t>
  </si>
  <si>
    <t xml:space="preserve">Передача тепловой энергии в 2019 г. ООО "СГЭС" </t>
  </si>
  <si>
    <t>Тариф на отпускаемую тепловую энергию с 01.01.2019 г.составляет 1733,30 руб./Гкал без НДС</t>
  </si>
  <si>
    <t>Тариф на отпускаемую тепловую энергию с 01.07.2019 г.составляет 1813,02 руб./Гкал без НДС</t>
  </si>
  <si>
    <t>Тариф на отпускаемую тепловую энергию с 01.01.2019 г.составляет 1549,91 руб./Гкал без НДС</t>
  </si>
  <si>
    <t>Тариф на отпускаемую тепловую энергию с 01.07.2019 г.составляет 1580,84 руб./Гкал без НДС</t>
  </si>
  <si>
    <t>Тариф на отпускаемую тепловую энергию с 01.01.2019 г.составляет 654,87 руб./Гкал без НДС</t>
  </si>
  <si>
    <t>Тариф на отпускаемую тепловую энергию с 01.07.2019 г.составляет 654,87 руб./Гкал без НДС</t>
  </si>
  <si>
    <t>Тариф на отпускаемую тепловую энергию с 01.01.2019 г.составляет 333,67 руб./Гкал без НДС</t>
  </si>
  <si>
    <t>Тариф на отпускаемую тепловую энергию с 01.07.2019 г.составляет 344,87 руб./Гкал без НДС</t>
  </si>
  <si>
    <t>Фактический отпуск тепловой энергии в 2020 г. ООО "СГЭС"</t>
  </si>
  <si>
    <t xml:space="preserve">Фактический отпуск тепловой энергии в 2020 г. ООО "СГЭС" </t>
  </si>
  <si>
    <t xml:space="preserve">Передача тепловой энергии в 2020 г. ООО "СГЭС" </t>
  </si>
  <si>
    <t>Тариф на отпускаемую тепловую энергию с 01.01.2020 г.составляет 344,87 руб./Гкал без НДС</t>
  </si>
  <si>
    <t>Тариф на отпускаемую тепловую энергию с 01.07.2020 г.составляет 377,09 руб./Гкал без НДС</t>
  </si>
  <si>
    <t>Тариф на отпускаемую тепловую энергию с 01.01.2020 г.составляет 1580,84 руб./Гкал без НДС</t>
  </si>
  <si>
    <t>Тариф на отпускаемую тепловую энергию с 01.07.2020 г.составляет 1636,16 руб./Гкал без НДС</t>
  </si>
  <si>
    <t>Тариф на отпускаемую тепловую энергию с 01.01.2020 г.составляет 1813,02 руб./Гкал без НДС</t>
  </si>
  <si>
    <t>Тариф на отпускаемую тепловую энергию с 01.07.2020 г.составляет 3748,48 руб./Гкал без НДС</t>
  </si>
  <si>
    <t>Тариф на отпускаемую тепловую энергию с 01.01.2020 г.составляет 654,87 руб./Гкал без НДС, 1018,41 руб./Гкал без НДС</t>
  </si>
  <si>
    <t>Тариф на отпускаемую тепловую энергию с 01.07.2020 г.составляет 666,29 руб./Гкал без НДС, 1028,59  руб./Гкал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</si>
</sst>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0.000"/>
    <numFmt numFmtId="166" formatCode="#,##0.0"/>
    <numFmt numFmtId="167" formatCode="_-* #,##0.000\ _₽_-;\-* #,##0.000\ _₽_-;_-* &quot;-&quot;??\ _₽_-;_-@_-"/>
  </numFmts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sz val="26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22"/>
      <name val="Arial"/>
      <family val="2"/>
      <charset val="204"/>
    </font>
    <font>
      <b/>
      <i/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6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11" fillId="3" borderId="3" xfId="4" applyFont="1" applyFill="1" applyBorder="1" applyAlignment="1">
      <alignment horizontal="center" vertical="center"/>
    </xf>
    <xf numFmtId="43" fontId="11" fillId="3" borderId="1" xfId="4" applyFont="1" applyFill="1" applyBorder="1" applyAlignment="1">
      <alignment horizontal="center" vertical="center"/>
    </xf>
    <xf numFmtId="43" fontId="11" fillId="0" borderId="8" xfId="4" applyFont="1" applyFill="1" applyBorder="1" applyAlignment="1">
      <alignment horizontal="center" vertical="center"/>
    </xf>
    <xf numFmtId="43" fontId="11" fillId="0" borderId="27" xfId="4" applyFont="1" applyFill="1" applyBorder="1" applyAlignment="1">
      <alignment horizontal="center" vertical="center"/>
    </xf>
    <xf numFmtId="43" fontId="11" fillId="0" borderId="12" xfId="4" applyFont="1" applyFill="1" applyBorder="1" applyAlignment="1">
      <alignment horizontal="center" vertical="center"/>
    </xf>
    <xf numFmtId="43" fontId="7" fillId="0" borderId="0" xfId="4" applyFont="1" applyAlignment="1">
      <alignment horizontal="center" vertical="center"/>
    </xf>
    <xf numFmtId="43" fontId="3" fillId="0" borderId="0" xfId="4" applyFont="1" applyFill="1" applyAlignment="1">
      <alignment vertical="center"/>
    </xf>
    <xf numFmtId="43" fontId="6" fillId="0" borderId="0" xfId="4" applyFont="1" applyFill="1" applyAlignment="1">
      <alignment vertical="center"/>
    </xf>
    <xf numFmtId="43" fontId="12" fillId="0" borderId="0" xfId="4" applyFont="1" applyFill="1" applyAlignment="1">
      <alignment vertical="center"/>
    </xf>
    <xf numFmtId="43" fontId="12" fillId="0" borderId="0" xfId="4" applyFont="1" applyFill="1" applyBorder="1" applyAlignment="1">
      <alignment vertical="center"/>
    </xf>
    <xf numFmtId="43" fontId="6" fillId="0" borderId="0" xfId="4" applyFont="1" applyFill="1" applyAlignment="1">
      <alignment horizontal="center" vertical="center"/>
    </xf>
    <xf numFmtId="43" fontId="11" fillId="0" borderId="0" xfId="4" applyFont="1" applyFill="1" applyAlignment="1">
      <alignment horizontal="center"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26" xfId="4" applyFont="1" applyFill="1" applyBorder="1" applyAlignment="1">
      <alignment horizontal="center" vertical="center"/>
    </xf>
    <xf numFmtId="43" fontId="4" fillId="0" borderId="23" xfId="4" applyFont="1" applyFill="1" applyBorder="1" applyAlignment="1">
      <alignment horizontal="center" vertical="center"/>
    </xf>
    <xf numFmtId="43" fontId="11" fillId="0" borderId="7" xfId="4" applyFont="1" applyFill="1" applyBorder="1" applyAlignment="1">
      <alignment horizontal="center" vertical="center"/>
    </xf>
    <xf numFmtId="43" fontId="11" fillId="0" borderId="5" xfId="4" applyFont="1" applyFill="1" applyBorder="1" applyAlignment="1">
      <alignment horizontal="center" vertical="center"/>
    </xf>
    <xf numFmtId="43" fontId="4" fillId="0" borderId="10" xfId="4" applyFont="1" applyFill="1" applyBorder="1" applyAlignment="1">
      <alignment horizontal="right"/>
    </xf>
    <xf numFmtId="43" fontId="11" fillId="0" borderId="8" xfId="4" applyFont="1" applyFill="1" applyBorder="1" applyAlignment="1"/>
    <xf numFmtId="43" fontId="4" fillId="0" borderId="14" xfId="4" applyFont="1" applyFill="1" applyBorder="1" applyAlignment="1">
      <alignment horizontal="center" vertical="center"/>
    </xf>
    <xf numFmtId="43" fontId="11" fillId="0" borderId="3" xfId="4" applyFont="1" applyFill="1" applyBorder="1" applyAlignment="1">
      <alignment horizontal="center" vertical="center"/>
    </xf>
    <xf numFmtId="43" fontId="11" fillId="0" borderId="1" xfId="4" applyFont="1" applyFill="1" applyBorder="1" applyAlignment="1">
      <alignment horizontal="center" vertical="center"/>
    </xf>
    <xf numFmtId="43" fontId="11" fillId="0" borderId="18" xfId="4" applyFont="1" applyFill="1" applyBorder="1" applyAlignment="1">
      <alignment horizontal="center" vertical="center"/>
    </xf>
    <xf numFmtId="43" fontId="11" fillId="0" borderId="17" xfId="4" applyFont="1" applyFill="1" applyBorder="1" applyAlignment="1">
      <alignment horizontal="center" vertical="center"/>
    </xf>
    <xf numFmtId="43" fontId="4" fillId="0" borderId="0" xfId="4" applyFont="1" applyFill="1" applyBorder="1" applyAlignment="1">
      <alignment horizontal="right" vertical="center"/>
    </xf>
    <xf numFmtId="43" fontId="11" fillId="0" borderId="21" xfId="4" applyFont="1" applyFill="1" applyBorder="1" applyAlignment="1">
      <alignment horizontal="center" vertical="center"/>
    </xf>
    <xf numFmtId="43" fontId="11" fillId="0" borderId="19" xfId="4" applyFont="1" applyFill="1" applyBorder="1" applyAlignment="1">
      <alignment horizontal="center" vertical="center"/>
    </xf>
    <xf numFmtId="167" fontId="11" fillId="3" borderId="1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4" xfId="3"/>
    <cellStyle name="Обычный 3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54"/>
  <sheetViews>
    <sheetView tabSelected="1"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56" sqref="J56"/>
    </sheetView>
  </sheetViews>
  <sheetFormatPr defaultColWidth="9.140625" defaultRowHeight="25.5" x14ac:dyDescent="0.2"/>
  <cols>
    <col min="1" max="1" width="11.42578125" style="31" customWidth="1"/>
    <col min="2" max="2" width="49.42578125" style="31" customWidth="1"/>
    <col min="3" max="3" width="11.28515625" style="32" customWidth="1"/>
    <col min="4" max="4" width="15.85546875" style="33" customWidth="1"/>
    <col min="5" max="5" width="14" style="33" customWidth="1"/>
    <col min="6" max="6" width="13.7109375" style="33" customWidth="1"/>
    <col min="7" max="7" width="13.85546875" style="33" customWidth="1"/>
    <col min="8" max="8" width="14.85546875" style="33" customWidth="1"/>
    <col min="9" max="9" width="13.42578125" style="33" customWidth="1"/>
    <col min="10" max="10" width="13.5703125" style="33" customWidth="1"/>
    <col min="11" max="11" width="15.28515625" style="33" customWidth="1"/>
    <col min="12" max="13" width="14.5703125" style="33" customWidth="1"/>
    <col min="14" max="14" width="14.42578125" style="33" customWidth="1"/>
    <col min="15" max="15" width="14.7109375" style="33" customWidth="1"/>
    <col min="16" max="16" width="16.7109375" style="7" customWidth="1"/>
    <col min="17" max="17" width="8.85546875" style="83" bestFit="1" customWidth="1"/>
    <col min="18" max="46" width="9.140625" style="7"/>
    <col min="47" max="16384" width="9.140625" style="8"/>
  </cols>
  <sheetData>
    <row r="1" spans="1:46" ht="27.75" x14ac:dyDescent="0.2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46" ht="27.75" x14ac:dyDescent="0.2">
      <c r="A2" s="105" t="s">
        <v>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81"/>
    </row>
    <row r="3" spans="1:46" ht="27.75" x14ac:dyDescent="0.2">
      <c r="A3" s="105" t="s">
        <v>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81"/>
    </row>
    <row r="4" spans="1:46" ht="12.7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81"/>
    </row>
    <row r="5" spans="1:46" s="3" customFormat="1" ht="24.75" customHeight="1" x14ac:dyDescent="0.2">
      <c r="A5" s="9" t="s">
        <v>59</v>
      </c>
      <c r="B5" s="9"/>
      <c r="C5" s="9"/>
      <c r="D5" s="9"/>
      <c r="E5" s="10"/>
      <c r="F5" s="10"/>
      <c r="G5" s="10"/>
      <c r="H5" s="10"/>
      <c r="I5" s="10"/>
      <c r="J5" s="104"/>
      <c r="K5" s="104"/>
      <c r="L5" s="104"/>
      <c r="M5" s="104"/>
      <c r="N5" s="104"/>
      <c r="O5" s="104"/>
      <c r="P5" s="104"/>
      <c r="Q5" s="8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3" customFormat="1" ht="24.75" customHeight="1" x14ac:dyDescent="0.2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4"/>
      <c r="K6" s="104"/>
      <c r="L6" s="104"/>
      <c r="M6" s="104"/>
      <c r="N6" s="104"/>
      <c r="O6" s="104"/>
      <c r="P6" s="104"/>
      <c r="Q6" s="8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 customHeight="1" thickBot="1" x14ac:dyDescent="0.25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2"/>
      <c r="N7" s="13"/>
      <c r="O7" s="14"/>
      <c r="P7" s="15"/>
    </row>
    <row r="8" spans="1:46" s="17" customFormat="1" ht="36" customHeight="1" thickBot="1" x14ac:dyDescent="0.25">
      <c r="A8" s="39" t="s">
        <v>34</v>
      </c>
      <c r="B8" s="70" t="s">
        <v>33</v>
      </c>
      <c r="C8" s="41" t="s">
        <v>0</v>
      </c>
      <c r="D8" s="42" t="s">
        <v>1</v>
      </c>
      <c r="E8" s="42" t="s">
        <v>2</v>
      </c>
      <c r="F8" s="42" t="s">
        <v>3</v>
      </c>
      <c r="G8" s="43" t="s">
        <v>4</v>
      </c>
      <c r="H8" s="42" t="s">
        <v>5</v>
      </c>
      <c r="I8" s="44" t="s">
        <v>6</v>
      </c>
      <c r="J8" s="42" t="s">
        <v>7</v>
      </c>
      <c r="K8" s="42" t="s">
        <v>8</v>
      </c>
      <c r="L8" s="42" t="s">
        <v>9</v>
      </c>
      <c r="M8" s="42" t="s">
        <v>10</v>
      </c>
      <c r="N8" s="42" t="s">
        <v>11</v>
      </c>
      <c r="O8" s="45" t="s">
        <v>12</v>
      </c>
      <c r="P8" s="46" t="s">
        <v>13</v>
      </c>
      <c r="Q8" s="8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1:46" s="19" customFormat="1" ht="36" customHeight="1" thickBot="1" x14ac:dyDescent="0.25">
      <c r="A9" s="53">
        <v>1</v>
      </c>
      <c r="B9" s="52" t="s">
        <v>14</v>
      </c>
      <c r="C9" s="51"/>
      <c r="D9" s="91">
        <f>D10</f>
        <v>0</v>
      </c>
      <c r="E9" s="91">
        <f t="shared" ref="E9:O9" si="0">E10</f>
        <v>0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1">
        <f t="shared" si="0"/>
        <v>0</v>
      </c>
      <c r="P9" s="92">
        <f t="shared" ref="P9:P10" si="1">SUM(D9:O9)</f>
        <v>0</v>
      </c>
      <c r="Q9" s="8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ht="22.5" customHeight="1" x14ac:dyDescent="0.25">
      <c r="A10" s="20" t="s">
        <v>15</v>
      </c>
      <c r="B10" s="21" t="s">
        <v>16</v>
      </c>
      <c r="C10" s="20" t="s">
        <v>17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>
        <f t="shared" si="1"/>
        <v>0</v>
      </c>
    </row>
    <row r="11" spans="1:46" ht="59.25" customHeight="1" thickBot="1" x14ac:dyDescent="0.25">
      <c r="A11" s="36" t="s">
        <v>27</v>
      </c>
      <c r="B11" s="37" t="s">
        <v>30</v>
      </c>
      <c r="C11" s="22" t="s">
        <v>17</v>
      </c>
      <c r="D11" s="95">
        <v>353.84300000000002</v>
      </c>
      <c r="E11" s="95">
        <v>294.529</v>
      </c>
      <c r="F11" s="95">
        <v>261.25700000000001</v>
      </c>
      <c r="G11" s="95">
        <v>180.07900000000001</v>
      </c>
      <c r="H11" s="95">
        <v>98.078000000000003</v>
      </c>
      <c r="I11" s="95">
        <v>71.668999999999997</v>
      </c>
      <c r="J11" s="95">
        <v>58.006</v>
      </c>
      <c r="K11" s="95">
        <v>30.177</v>
      </c>
      <c r="L11" s="95">
        <v>106.741</v>
      </c>
      <c r="M11" s="95">
        <v>217.654</v>
      </c>
      <c r="N11" s="95">
        <v>285.04000000000002</v>
      </c>
      <c r="O11" s="95">
        <v>380.83399999999995</v>
      </c>
      <c r="P11" s="80">
        <f>SUM(D11:O11)</f>
        <v>2337.9070000000002</v>
      </c>
      <c r="Q11" s="83">
        <v>0</v>
      </c>
    </row>
    <row r="12" spans="1:46" ht="36" customHeight="1" thickBot="1" x14ac:dyDescent="0.25">
      <c r="A12" s="54" t="s">
        <v>18</v>
      </c>
      <c r="B12" s="50" t="s">
        <v>19</v>
      </c>
      <c r="C12" s="49" t="s">
        <v>17</v>
      </c>
      <c r="D12" s="96">
        <f t="shared" ref="D12:O12" si="2">D11</f>
        <v>353.84300000000002</v>
      </c>
      <c r="E12" s="96">
        <f t="shared" si="2"/>
        <v>294.529</v>
      </c>
      <c r="F12" s="96">
        <f t="shared" si="2"/>
        <v>261.25700000000001</v>
      </c>
      <c r="G12" s="96">
        <f t="shared" si="2"/>
        <v>180.07900000000001</v>
      </c>
      <c r="H12" s="96">
        <f t="shared" si="2"/>
        <v>98.078000000000003</v>
      </c>
      <c r="I12" s="96">
        <f t="shared" si="2"/>
        <v>71.668999999999997</v>
      </c>
      <c r="J12" s="96">
        <f t="shared" si="2"/>
        <v>58.006</v>
      </c>
      <c r="K12" s="96">
        <f t="shared" si="2"/>
        <v>30.177</v>
      </c>
      <c r="L12" s="96">
        <f t="shared" si="2"/>
        <v>106.741</v>
      </c>
      <c r="M12" s="96">
        <f t="shared" si="2"/>
        <v>217.654</v>
      </c>
      <c r="N12" s="96">
        <f t="shared" si="2"/>
        <v>285.04000000000002</v>
      </c>
      <c r="O12" s="96">
        <f t="shared" si="2"/>
        <v>380.83399999999995</v>
      </c>
      <c r="P12" s="97">
        <f t="shared" ref="P12:P14" si="3">SUM(D12:O12)</f>
        <v>2337.9070000000002</v>
      </c>
      <c r="Q12" s="84"/>
    </row>
    <row r="13" spans="1:46" ht="37.5" customHeight="1" thickBot="1" x14ac:dyDescent="0.25">
      <c r="A13" s="55" t="s">
        <v>20</v>
      </c>
      <c r="B13" s="48" t="s">
        <v>38</v>
      </c>
      <c r="C13" s="47" t="s">
        <v>17</v>
      </c>
      <c r="D13" s="98">
        <v>12.905868999999996</v>
      </c>
      <c r="E13" s="98">
        <v>5.32821899999999</v>
      </c>
      <c r="F13" s="98">
        <v>10.131732999999997</v>
      </c>
      <c r="G13" s="98">
        <v>6.5388930000000016</v>
      </c>
      <c r="H13" s="98">
        <v>2.9193870000000004</v>
      </c>
      <c r="I13" s="98">
        <v>4.0979889999999983</v>
      </c>
      <c r="J13" s="98">
        <v>3.6984539999999981</v>
      </c>
      <c r="K13" s="98">
        <v>3.6814469999999986</v>
      </c>
      <c r="L13" s="98">
        <v>6.8777850000000029</v>
      </c>
      <c r="M13" s="98">
        <v>8.7282669999999882</v>
      </c>
      <c r="N13" s="98">
        <v>14.630696</v>
      </c>
      <c r="O13" s="98">
        <v>47.914065999999934</v>
      </c>
      <c r="P13" s="99">
        <f t="shared" si="3"/>
        <v>127.4528049999999</v>
      </c>
      <c r="Q13" s="85">
        <v>0</v>
      </c>
    </row>
    <row r="14" spans="1:46" ht="36" customHeight="1" thickBot="1" x14ac:dyDescent="0.25">
      <c r="A14" s="56" t="s">
        <v>21</v>
      </c>
      <c r="B14" s="25" t="s">
        <v>22</v>
      </c>
      <c r="C14" s="24" t="s">
        <v>17</v>
      </c>
      <c r="D14" s="76">
        <f>D12-D13</f>
        <v>340.93713100000002</v>
      </c>
      <c r="E14" s="76">
        <f t="shared" ref="E14:O14" si="4">E12-E13</f>
        <v>289.20078100000001</v>
      </c>
      <c r="F14" s="76">
        <f t="shared" si="4"/>
        <v>251.12526700000001</v>
      </c>
      <c r="G14" s="76">
        <f t="shared" si="4"/>
        <v>173.54010700000001</v>
      </c>
      <c r="H14" s="76">
        <f t="shared" si="4"/>
        <v>95.158613000000003</v>
      </c>
      <c r="I14" s="76">
        <f t="shared" si="4"/>
        <v>67.571010999999999</v>
      </c>
      <c r="J14" s="76">
        <f t="shared" si="4"/>
        <v>54.307546000000002</v>
      </c>
      <c r="K14" s="76">
        <f t="shared" si="4"/>
        <v>26.495553000000001</v>
      </c>
      <c r="L14" s="76">
        <f t="shared" si="4"/>
        <v>99.863214999999997</v>
      </c>
      <c r="M14" s="76">
        <f t="shared" si="4"/>
        <v>208.92573300000001</v>
      </c>
      <c r="N14" s="76">
        <f t="shared" si="4"/>
        <v>270.40930400000002</v>
      </c>
      <c r="O14" s="76">
        <f t="shared" si="4"/>
        <v>332.91993400000001</v>
      </c>
      <c r="P14" s="77">
        <f t="shared" si="3"/>
        <v>2210.4541950000003</v>
      </c>
      <c r="Q14" s="84">
        <v>0</v>
      </c>
    </row>
    <row r="15" spans="1:46" ht="11.25" customHeight="1" thickBot="1" x14ac:dyDescent="0.25">
      <c r="A15" s="4"/>
      <c r="B15" s="5"/>
      <c r="C15" s="6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83"/>
    </row>
    <row r="16" spans="1:46" s="30" customFormat="1" ht="36" customHeight="1" thickBot="1" x14ac:dyDescent="0.25">
      <c r="A16" s="57" t="s">
        <v>23</v>
      </c>
      <c r="B16" s="28" t="s">
        <v>24</v>
      </c>
      <c r="C16" s="29" t="s">
        <v>17</v>
      </c>
      <c r="D16" s="101">
        <v>2.9897039999999997</v>
      </c>
      <c r="E16" s="101">
        <v>0.77650999999999992</v>
      </c>
      <c r="F16" s="101">
        <v>0.64822999999999997</v>
      </c>
      <c r="G16" s="101">
        <v>0.47821000000000002</v>
      </c>
      <c r="H16" s="101">
        <v>0.22548000000000001</v>
      </c>
      <c r="I16" s="101">
        <v>0.12272</v>
      </c>
      <c r="J16" s="101">
        <v>9.8030000000000006E-2</v>
      </c>
      <c r="K16" s="101">
        <v>6.8799999999999998E-3</v>
      </c>
      <c r="L16" s="101">
        <v>0.10429000000000001</v>
      </c>
      <c r="M16" s="101">
        <v>0.61667999999999989</v>
      </c>
      <c r="N16" s="101">
        <v>0.83180399999999999</v>
      </c>
      <c r="O16" s="101">
        <v>0.91610400000000003</v>
      </c>
      <c r="P16" s="102">
        <f t="shared" ref="P16:P17" si="5">SUM(D16:O16)</f>
        <v>7.8146419999999983</v>
      </c>
      <c r="Q16" s="86">
        <v>0</v>
      </c>
    </row>
    <row r="17" spans="1:17" s="7" customFormat="1" ht="36" customHeight="1" thickBot="1" x14ac:dyDescent="0.25">
      <c r="A17" s="56" t="s">
        <v>25</v>
      </c>
      <c r="B17" s="58" t="s">
        <v>26</v>
      </c>
      <c r="C17" s="24" t="s">
        <v>17</v>
      </c>
      <c r="D17" s="76">
        <f>D14-D16</f>
        <v>337.947427</v>
      </c>
      <c r="E17" s="76">
        <f t="shared" ref="E17:O17" si="6">E14-E16</f>
        <v>288.42427100000003</v>
      </c>
      <c r="F17" s="76">
        <f t="shared" si="6"/>
        <v>250.477037</v>
      </c>
      <c r="G17" s="76">
        <f t="shared" si="6"/>
        <v>173.06189700000002</v>
      </c>
      <c r="H17" s="76">
        <f t="shared" si="6"/>
        <v>94.933132999999998</v>
      </c>
      <c r="I17" s="76">
        <f t="shared" si="6"/>
        <v>67.448290999999998</v>
      </c>
      <c r="J17" s="76">
        <f t="shared" si="6"/>
        <v>54.209516000000001</v>
      </c>
      <c r="K17" s="76">
        <f t="shared" si="6"/>
        <v>26.488673000000002</v>
      </c>
      <c r="L17" s="76">
        <f t="shared" si="6"/>
        <v>99.758924999999991</v>
      </c>
      <c r="M17" s="76">
        <f t="shared" si="6"/>
        <v>208.30905300000001</v>
      </c>
      <c r="N17" s="76">
        <f t="shared" si="6"/>
        <v>269.57750000000004</v>
      </c>
      <c r="O17" s="76">
        <f t="shared" si="6"/>
        <v>332.00382999999999</v>
      </c>
      <c r="P17" s="77">
        <f t="shared" si="5"/>
        <v>2202.639553</v>
      </c>
      <c r="Q17" s="87"/>
    </row>
    <row r="18" spans="1:17" s="7" customFormat="1" x14ac:dyDescent="0.2">
      <c r="A18" s="31"/>
      <c r="B18" s="31"/>
      <c r="C18" s="32"/>
      <c r="D18" s="33"/>
      <c r="E18" s="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Q18" s="83"/>
    </row>
    <row r="19" spans="1:17" s="7" customFormat="1" ht="27.75" x14ac:dyDescent="0.2">
      <c r="A19" s="105" t="s">
        <v>51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83"/>
    </row>
    <row r="20" spans="1:17" s="7" customFormat="1" ht="27.75" x14ac:dyDescent="0.2">
      <c r="A20" s="105" t="s">
        <v>37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83"/>
    </row>
    <row r="21" spans="1:17" ht="12.75" customHeight="1" x14ac:dyDescent="0.2"/>
    <row r="22" spans="1:17" x14ac:dyDescent="0.2">
      <c r="A22" s="9" t="s">
        <v>55</v>
      </c>
    </row>
    <row r="23" spans="1:17" x14ac:dyDescent="0.2">
      <c r="A23" s="9" t="s">
        <v>56</v>
      </c>
    </row>
    <row r="24" spans="1:17" ht="12.75" customHeight="1" thickBot="1" x14ac:dyDescent="0.25"/>
    <row r="25" spans="1:17" ht="36" customHeight="1" thickBot="1" x14ac:dyDescent="0.25">
      <c r="A25" s="39" t="s">
        <v>34</v>
      </c>
      <c r="B25" s="70" t="s">
        <v>33</v>
      </c>
      <c r="C25" s="40" t="s">
        <v>0</v>
      </c>
      <c r="D25" s="59" t="s">
        <v>1</v>
      </c>
      <c r="E25" s="42" t="s">
        <v>2</v>
      </c>
      <c r="F25" s="42" t="s">
        <v>3</v>
      </c>
      <c r="G25" s="43" t="s">
        <v>4</v>
      </c>
      <c r="H25" s="42" t="s">
        <v>5</v>
      </c>
      <c r="I25" s="44" t="s">
        <v>6</v>
      </c>
      <c r="J25" s="42" t="s">
        <v>7</v>
      </c>
      <c r="K25" s="42" t="s">
        <v>8</v>
      </c>
      <c r="L25" s="42" t="s">
        <v>9</v>
      </c>
      <c r="M25" s="42" t="s">
        <v>10</v>
      </c>
      <c r="N25" s="42" t="s">
        <v>11</v>
      </c>
      <c r="O25" s="45" t="s">
        <v>12</v>
      </c>
      <c r="P25" s="46" t="s">
        <v>13</v>
      </c>
    </row>
    <row r="26" spans="1:17" ht="33.950000000000003" customHeight="1" x14ac:dyDescent="0.2">
      <c r="A26" s="66" t="s">
        <v>31</v>
      </c>
      <c r="B26" s="63" t="s">
        <v>14</v>
      </c>
      <c r="C26" s="60" t="s">
        <v>17</v>
      </c>
      <c r="D26" s="88">
        <v>18.352443999999998</v>
      </c>
      <c r="E26" s="88">
        <v>14.425681000000001</v>
      </c>
      <c r="F26" s="88">
        <v>12.346454</v>
      </c>
      <c r="G26" s="88">
        <v>8.9903809999999993</v>
      </c>
      <c r="H26" s="88">
        <v>4.003736</v>
      </c>
      <c r="I26" s="88">
        <v>2.244828</v>
      </c>
      <c r="J26" s="88">
        <v>1.2978179999999999</v>
      </c>
      <c r="K26" s="88">
        <v>1.531731</v>
      </c>
      <c r="L26" s="88">
        <v>2.3718699999999999</v>
      </c>
      <c r="M26" s="88">
        <v>10.597441</v>
      </c>
      <c r="N26" s="88">
        <v>17.060286999999999</v>
      </c>
      <c r="O26" s="88">
        <v>22.946904</v>
      </c>
      <c r="P26" s="78">
        <f>SUM(D26:O26)</f>
        <v>116.16957500000001</v>
      </c>
    </row>
    <row r="27" spans="1:17" ht="33.950000000000003" customHeight="1" x14ac:dyDescent="0.2">
      <c r="A27" s="67" t="s">
        <v>27</v>
      </c>
      <c r="B27" s="64" t="s">
        <v>32</v>
      </c>
      <c r="C27" s="61" t="s">
        <v>17</v>
      </c>
      <c r="D27" s="89">
        <v>0.28046700000000002</v>
      </c>
      <c r="E27" s="89">
        <v>0.24</v>
      </c>
      <c r="F27" s="89">
        <v>0.325567</v>
      </c>
      <c r="G27" s="89">
        <v>0.18029999999999999</v>
      </c>
      <c r="H27" s="89">
        <v>2.3871E-2</v>
      </c>
      <c r="I27" s="89"/>
      <c r="J27" s="89"/>
      <c r="K27" s="89"/>
      <c r="L27" s="89">
        <v>0.05</v>
      </c>
      <c r="M27" s="89">
        <v>0.218889</v>
      </c>
      <c r="N27" s="89">
        <v>0.16777800000000001</v>
      </c>
      <c r="O27" s="89">
        <v>0.2014444</v>
      </c>
      <c r="P27" s="79">
        <f>SUM(D27:O27)</f>
        <v>1.6883163999999997</v>
      </c>
    </row>
    <row r="28" spans="1:17" ht="33.950000000000003" customHeight="1" x14ac:dyDescent="0.2">
      <c r="A28" s="67" t="s">
        <v>18</v>
      </c>
      <c r="B28" s="64" t="s">
        <v>19</v>
      </c>
      <c r="C28" s="61" t="s">
        <v>17</v>
      </c>
      <c r="D28" s="89">
        <f>D29+D30</f>
        <v>18.071976999999997</v>
      </c>
      <c r="E28" s="89">
        <f t="shared" ref="E28:O28" si="7">E29+E30</f>
        <v>14.185681000000001</v>
      </c>
      <c r="F28" s="89">
        <f t="shared" si="7"/>
        <v>12.020887</v>
      </c>
      <c r="G28" s="89">
        <f t="shared" si="7"/>
        <v>8.8100809999999985</v>
      </c>
      <c r="H28" s="89">
        <f t="shared" si="7"/>
        <v>3.9798649999999998</v>
      </c>
      <c r="I28" s="89">
        <f t="shared" si="7"/>
        <v>2.244828</v>
      </c>
      <c r="J28" s="89">
        <f t="shared" si="7"/>
        <v>1.2978179999999999</v>
      </c>
      <c r="K28" s="89">
        <f t="shared" si="7"/>
        <v>1.531731</v>
      </c>
      <c r="L28" s="89">
        <f t="shared" si="7"/>
        <v>2.3218700000000001</v>
      </c>
      <c r="M28" s="89">
        <f t="shared" si="7"/>
        <v>10.378551999999999</v>
      </c>
      <c r="N28" s="89">
        <f t="shared" si="7"/>
        <v>16.892509</v>
      </c>
      <c r="O28" s="89">
        <f t="shared" si="7"/>
        <v>22.7454596</v>
      </c>
      <c r="P28" s="79">
        <f>SUM(D28:O28)</f>
        <v>114.4812586</v>
      </c>
    </row>
    <row r="29" spans="1:17" ht="33.950000000000003" customHeight="1" thickBot="1" x14ac:dyDescent="0.25">
      <c r="A29" s="68" t="s">
        <v>20</v>
      </c>
      <c r="B29" s="65" t="s">
        <v>38</v>
      </c>
      <c r="C29" s="62" t="s">
        <v>17</v>
      </c>
      <c r="D29" s="90">
        <v>3.3999999999778652E-4</v>
      </c>
      <c r="E29" s="90">
        <v>-1.6509009999999993</v>
      </c>
      <c r="F29" s="90">
        <v>0.3292540000000006</v>
      </c>
      <c r="G29" s="90">
        <v>-0.1823750000000004</v>
      </c>
      <c r="H29" s="90">
        <v>-0.7118439999999997</v>
      </c>
      <c r="I29" s="90">
        <v>0.32874000000000003</v>
      </c>
      <c r="J29" s="90">
        <v>8.1768999999999981E-2</v>
      </c>
      <c r="K29" s="90">
        <v>0.34508099999999997</v>
      </c>
      <c r="L29" s="90">
        <v>0.14918600000000026</v>
      </c>
      <c r="M29" s="90">
        <v>1.7918829999999986</v>
      </c>
      <c r="N29" s="90">
        <v>2.1753790000000013</v>
      </c>
      <c r="O29" s="90">
        <v>3.4182939999999995</v>
      </c>
      <c r="P29" s="80">
        <f>SUM(D29:O29)</f>
        <v>6.0748059999999988</v>
      </c>
    </row>
    <row r="30" spans="1:17" ht="33.950000000000003" customHeight="1" thickBot="1" x14ac:dyDescent="0.25">
      <c r="A30" s="69" t="s">
        <v>21</v>
      </c>
      <c r="B30" s="38" t="s">
        <v>22</v>
      </c>
      <c r="C30" s="24" t="s">
        <v>17</v>
      </c>
      <c r="D30" s="76">
        <f>D26-D27-D29</f>
        <v>18.071636999999999</v>
      </c>
      <c r="E30" s="76">
        <f t="shared" ref="E30:O30" si="8">E26-E27-E29</f>
        <v>15.836582</v>
      </c>
      <c r="F30" s="76">
        <f t="shared" si="8"/>
        <v>11.691632999999999</v>
      </c>
      <c r="G30" s="76">
        <f t="shared" si="8"/>
        <v>8.9924559999999989</v>
      </c>
      <c r="H30" s="76">
        <f t="shared" si="8"/>
        <v>4.6917089999999995</v>
      </c>
      <c r="I30" s="76">
        <f t="shared" si="8"/>
        <v>1.916088</v>
      </c>
      <c r="J30" s="76">
        <f t="shared" si="8"/>
        <v>1.2160489999999999</v>
      </c>
      <c r="K30" s="76">
        <f t="shared" si="8"/>
        <v>1.18665</v>
      </c>
      <c r="L30" s="76">
        <f t="shared" si="8"/>
        <v>2.1726839999999998</v>
      </c>
      <c r="M30" s="76">
        <f t="shared" si="8"/>
        <v>8.5866690000000006</v>
      </c>
      <c r="N30" s="76">
        <f t="shared" si="8"/>
        <v>14.717129999999999</v>
      </c>
      <c r="O30" s="76">
        <f t="shared" si="8"/>
        <v>19.327165600000001</v>
      </c>
      <c r="P30" s="103">
        <f>SUM(D30:O30)</f>
        <v>108.40645259999999</v>
      </c>
    </row>
    <row r="31" spans="1:17" s="7" customFormat="1" x14ac:dyDescent="0.2">
      <c r="A31" s="31"/>
      <c r="B31" s="31"/>
      <c r="C31" s="32"/>
      <c r="D31" s="33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5"/>
      <c r="Q31" s="83"/>
    </row>
    <row r="32" spans="1:17" s="7" customFormat="1" ht="27.75" x14ac:dyDescent="0.2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83"/>
    </row>
    <row r="33" spans="1:17" s="7" customFormat="1" ht="27.75" x14ac:dyDescent="0.2">
      <c r="A33" s="105" t="s">
        <v>36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83"/>
    </row>
    <row r="34" spans="1:17" ht="12.75" customHeight="1" x14ac:dyDescent="0.2"/>
    <row r="35" spans="1:17" x14ac:dyDescent="0.2">
      <c r="A35" s="9"/>
    </row>
    <row r="36" spans="1:17" x14ac:dyDescent="0.2">
      <c r="A36" s="9" t="s">
        <v>57</v>
      </c>
    </row>
    <row r="37" spans="1:17" x14ac:dyDescent="0.2">
      <c r="A37" s="9" t="s">
        <v>58</v>
      </c>
    </row>
    <row r="38" spans="1:17" ht="12.75" customHeight="1" thickBot="1" x14ac:dyDescent="0.25"/>
    <row r="39" spans="1:17" ht="36" customHeight="1" thickBot="1" x14ac:dyDescent="0.25">
      <c r="A39" s="39" t="s">
        <v>34</v>
      </c>
      <c r="B39" s="70" t="s">
        <v>33</v>
      </c>
      <c r="C39" s="40" t="s">
        <v>0</v>
      </c>
      <c r="D39" s="59" t="s">
        <v>1</v>
      </c>
      <c r="E39" s="42" t="s">
        <v>2</v>
      </c>
      <c r="F39" s="42" t="s">
        <v>3</v>
      </c>
      <c r="G39" s="43" t="s">
        <v>4</v>
      </c>
      <c r="H39" s="42" t="s">
        <v>5</v>
      </c>
      <c r="I39" s="44" t="s">
        <v>6</v>
      </c>
      <c r="J39" s="42" t="s">
        <v>7</v>
      </c>
      <c r="K39" s="42" t="s">
        <v>8</v>
      </c>
      <c r="L39" s="42" t="s">
        <v>9</v>
      </c>
      <c r="M39" s="42" t="s">
        <v>10</v>
      </c>
      <c r="N39" s="42" t="s">
        <v>11</v>
      </c>
      <c r="O39" s="45" t="s">
        <v>12</v>
      </c>
      <c r="P39" s="46" t="s">
        <v>13</v>
      </c>
    </row>
    <row r="40" spans="1:17" ht="36" customHeight="1" x14ac:dyDescent="0.2">
      <c r="A40" s="66" t="s">
        <v>31</v>
      </c>
      <c r="B40" s="63" t="s">
        <v>14</v>
      </c>
      <c r="C40" s="60" t="s">
        <v>17</v>
      </c>
      <c r="D40" s="88">
        <f>D42</f>
        <v>0.38698200000000005</v>
      </c>
      <c r="E40" s="88">
        <f t="shared" ref="E40:O40" si="9">E42</f>
        <v>0.289518</v>
      </c>
      <c r="F40" s="88">
        <f t="shared" si="9"/>
        <v>0.18110999999999999</v>
      </c>
      <c r="G40" s="88">
        <f t="shared" si="9"/>
        <v>0.157696</v>
      </c>
      <c r="H40" s="88">
        <f t="shared" si="9"/>
        <v>4.9286000000000003E-2</v>
      </c>
      <c r="I40" s="88">
        <f t="shared" si="9"/>
        <v>0</v>
      </c>
      <c r="J40" s="88">
        <f t="shared" si="9"/>
        <v>0</v>
      </c>
      <c r="K40" s="88">
        <f t="shared" si="9"/>
        <v>1.261E-3</v>
      </c>
      <c r="L40" s="88">
        <f t="shared" si="9"/>
        <v>1.4144E-2</v>
      </c>
      <c r="M40" s="88">
        <f t="shared" si="9"/>
        <v>0.17915700000000001</v>
      </c>
      <c r="N40" s="88">
        <f t="shared" si="9"/>
        <v>0.27512999999999999</v>
      </c>
      <c r="O40" s="88">
        <f t="shared" si="9"/>
        <v>0.40185100000000001</v>
      </c>
      <c r="P40" s="78">
        <f>SUM(D40:O40)</f>
        <v>1.9361349999999999</v>
      </c>
      <c r="Q40" s="83">
        <v>0</v>
      </c>
    </row>
    <row r="41" spans="1:17" ht="36" customHeight="1" x14ac:dyDescent="0.2">
      <c r="A41" s="67" t="s">
        <v>27</v>
      </c>
      <c r="B41" s="64" t="s">
        <v>32</v>
      </c>
      <c r="C41" s="61" t="s">
        <v>17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79">
        <f>SUM(D41:O41)</f>
        <v>0</v>
      </c>
      <c r="Q41" s="83">
        <v>0</v>
      </c>
    </row>
    <row r="42" spans="1:17" ht="36" customHeight="1" x14ac:dyDescent="0.2">
      <c r="A42" s="67" t="s">
        <v>18</v>
      </c>
      <c r="B42" s="64" t="s">
        <v>19</v>
      </c>
      <c r="C42" s="61" t="s">
        <v>17</v>
      </c>
      <c r="D42" s="89">
        <f>D43+D44</f>
        <v>0.38698200000000005</v>
      </c>
      <c r="E42" s="89">
        <f t="shared" ref="E42:O42" si="10">E43+E44</f>
        <v>0.289518</v>
      </c>
      <c r="F42" s="89">
        <f t="shared" si="10"/>
        <v>0.18110999999999999</v>
      </c>
      <c r="G42" s="89">
        <f t="shared" si="10"/>
        <v>0.157696</v>
      </c>
      <c r="H42" s="89">
        <f t="shared" si="10"/>
        <v>4.9286000000000003E-2</v>
      </c>
      <c r="I42" s="89">
        <f t="shared" si="10"/>
        <v>0</v>
      </c>
      <c r="J42" s="89">
        <f>J43+J44</f>
        <v>0</v>
      </c>
      <c r="K42" s="89">
        <f t="shared" si="10"/>
        <v>1.261E-3</v>
      </c>
      <c r="L42" s="89">
        <f t="shared" si="10"/>
        <v>1.4144E-2</v>
      </c>
      <c r="M42" s="89">
        <f t="shared" si="10"/>
        <v>0.17915700000000001</v>
      </c>
      <c r="N42" s="89">
        <f t="shared" si="10"/>
        <v>0.27512999999999999</v>
      </c>
      <c r="O42" s="89">
        <f t="shared" si="10"/>
        <v>0.40185100000000001</v>
      </c>
      <c r="P42" s="79">
        <f>SUM(D42:O42)</f>
        <v>1.9361349999999999</v>
      </c>
      <c r="Q42" s="83">
        <f t="shared" ref="Q42" si="11">Q40-Q41</f>
        <v>0</v>
      </c>
    </row>
    <row r="43" spans="1:17" ht="42" customHeight="1" thickBot="1" x14ac:dyDescent="0.25">
      <c r="A43" s="68" t="s">
        <v>20</v>
      </c>
      <c r="B43" s="65" t="s">
        <v>38</v>
      </c>
      <c r="C43" s="62" t="s">
        <v>17</v>
      </c>
      <c r="D43" s="90">
        <v>8.5176000000000002E-2</v>
      </c>
      <c r="E43" s="90">
        <v>7.7329999999999994E-3</v>
      </c>
      <c r="F43" s="90">
        <v>-6.1879000000000017E-2</v>
      </c>
      <c r="G43" s="90">
        <v>-1.663E-3</v>
      </c>
      <c r="H43" s="90">
        <v>5.2999999999999998E-4</v>
      </c>
      <c r="I43" s="90">
        <v>0</v>
      </c>
      <c r="J43" s="90"/>
      <c r="K43" s="90">
        <v>1.9999999999999999E-6</v>
      </c>
      <c r="L43" s="90">
        <v>-1.1559999999999999E-3</v>
      </c>
      <c r="M43" s="90">
        <v>1.242E-3</v>
      </c>
      <c r="N43" s="90">
        <v>7.7970000000000001E-3</v>
      </c>
      <c r="O43" s="90">
        <v>3.1134000000000002E-2</v>
      </c>
      <c r="P43" s="80">
        <f>SUM(D43:O43)</f>
        <v>6.8915999999999977E-2</v>
      </c>
      <c r="Q43" s="83">
        <v>0</v>
      </c>
    </row>
    <row r="44" spans="1:17" ht="36" customHeight="1" thickBot="1" x14ac:dyDescent="0.25">
      <c r="A44" s="69" t="s">
        <v>21</v>
      </c>
      <c r="B44" s="38" t="s">
        <v>22</v>
      </c>
      <c r="C44" s="24" t="s">
        <v>17</v>
      </c>
      <c r="D44" s="76">
        <v>0.30180600000000002</v>
      </c>
      <c r="E44" s="76">
        <v>0.28178500000000001</v>
      </c>
      <c r="F44" s="76">
        <v>0.24298900000000001</v>
      </c>
      <c r="G44" s="76">
        <v>0.159359</v>
      </c>
      <c r="H44" s="76">
        <v>4.8756000000000001E-2</v>
      </c>
      <c r="I44" s="76">
        <v>0</v>
      </c>
      <c r="J44" s="76">
        <v>0</v>
      </c>
      <c r="K44" s="76">
        <v>1.2589999999999999E-3</v>
      </c>
      <c r="L44" s="76">
        <v>1.5300000000000001E-2</v>
      </c>
      <c r="M44" s="76">
        <v>0.17791500000000002</v>
      </c>
      <c r="N44" s="76">
        <v>0.26733299999999999</v>
      </c>
      <c r="O44" s="76">
        <v>0.37071700000000002</v>
      </c>
      <c r="P44" s="77">
        <f>SUM(D44:O44)</f>
        <v>1.867219</v>
      </c>
      <c r="Q44" s="83">
        <f t="shared" ref="Q44" si="12">Q42-Q43</f>
        <v>0</v>
      </c>
    </row>
    <row r="46" spans="1:17" ht="27.75" x14ac:dyDescent="0.2">
      <c r="A46" s="105" t="s">
        <v>52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7" ht="27.75" x14ac:dyDescent="0.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</row>
    <row r="48" spans="1:17" ht="27.75" x14ac:dyDescent="0.2">
      <c r="A48" s="9" t="s">
        <v>53</v>
      </c>
      <c r="K48" s="104"/>
      <c r="L48" s="104"/>
      <c r="M48" s="104"/>
      <c r="N48" s="104"/>
      <c r="O48" s="104"/>
      <c r="P48" s="104"/>
    </row>
    <row r="49" spans="1:16" ht="27.75" x14ac:dyDescent="0.2">
      <c r="A49" s="9" t="s">
        <v>54</v>
      </c>
      <c r="K49" s="104"/>
      <c r="L49" s="104"/>
      <c r="M49" s="104"/>
      <c r="N49" s="104"/>
      <c r="O49" s="104"/>
      <c r="P49" s="104"/>
    </row>
    <row r="50" spans="1:16" ht="26.25" thickBot="1" x14ac:dyDescent="0.25"/>
    <row r="51" spans="1:16" ht="18.75" thickBot="1" x14ac:dyDescent="0.25">
      <c r="A51" s="39" t="s">
        <v>34</v>
      </c>
      <c r="B51" s="70" t="s">
        <v>33</v>
      </c>
      <c r="C51" s="40" t="s">
        <v>0</v>
      </c>
      <c r="D51" s="59" t="s">
        <v>1</v>
      </c>
      <c r="E51" s="42" t="s">
        <v>2</v>
      </c>
      <c r="F51" s="42" t="s">
        <v>3</v>
      </c>
      <c r="G51" s="43" t="s">
        <v>4</v>
      </c>
      <c r="H51" s="42" t="s">
        <v>5</v>
      </c>
      <c r="I51" s="44" t="s">
        <v>6</v>
      </c>
      <c r="J51" s="42" t="s">
        <v>7</v>
      </c>
      <c r="K51" s="42" t="s">
        <v>8</v>
      </c>
      <c r="L51" s="42" t="s">
        <v>9</v>
      </c>
      <c r="M51" s="42" t="s">
        <v>10</v>
      </c>
      <c r="N51" s="42" t="s">
        <v>11</v>
      </c>
      <c r="O51" s="45" t="s">
        <v>12</v>
      </c>
      <c r="P51" s="46" t="s">
        <v>13</v>
      </c>
    </row>
    <row r="52" spans="1:16" ht="27.75" customHeight="1" x14ac:dyDescent="0.2">
      <c r="A52" s="66" t="s">
        <v>31</v>
      </c>
      <c r="B52" s="63" t="s">
        <v>14</v>
      </c>
      <c r="C52" s="60" t="s">
        <v>17</v>
      </c>
      <c r="D52" s="71">
        <v>7.7618130000000001</v>
      </c>
      <c r="E52" s="71">
        <v>6.8294290000000002</v>
      </c>
      <c r="F52" s="71">
        <v>4.1587740000000002</v>
      </c>
      <c r="G52" s="71">
        <v>4.7911669999999997</v>
      </c>
      <c r="H52" s="71">
        <v>2.6894610000000001</v>
      </c>
      <c r="I52" s="71">
        <v>1.870204</v>
      </c>
      <c r="J52" s="71">
        <v>1.7601720000000001</v>
      </c>
      <c r="K52" s="71">
        <v>1.2493970000000001</v>
      </c>
      <c r="L52" s="71">
        <v>1.7601899999999999</v>
      </c>
      <c r="M52" s="71">
        <v>24.303891999999998</v>
      </c>
      <c r="N52" s="71">
        <v>4.862069</v>
      </c>
      <c r="O52" s="71">
        <v>26.555663999999997</v>
      </c>
      <c r="P52" s="72">
        <f>SUM(D52:O52)</f>
        <v>88.592231999999996</v>
      </c>
    </row>
    <row r="53" spans="1:16" ht="48" customHeight="1" thickBot="1" x14ac:dyDescent="0.25">
      <c r="A53" s="68" t="s">
        <v>27</v>
      </c>
      <c r="B53" s="65" t="s">
        <v>38</v>
      </c>
      <c r="C53" s="62" t="s">
        <v>17</v>
      </c>
      <c r="D53" s="73">
        <v>0.28563</v>
      </c>
      <c r="E53" s="73">
        <v>0.18099999999999999</v>
      </c>
      <c r="F53" s="73">
        <v>0.13896</v>
      </c>
      <c r="G53" s="73">
        <v>0.12470000000000001</v>
      </c>
      <c r="H53" s="73">
        <v>0.12215000000000001</v>
      </c>
      <c r="I53" s="73">
        <v>0.12544</v>
      </c>
      <c r="J53" s="73">
        <v>6.9080000000000003E-2</v>
      </c>
      <c r="K53" s="73">
        <v>0.41133999999999998</v>
      </c>
      <c r="L53" s="73">
        <v>0.11957</v>
      </c>
      <c r="M53" s="73">
        <v>0.25952999999999998</v>
      </c>
      <c r="N53" s="73">
        <v>0.14435000000000001</v>
      </c>
      <c r="O53" s="73">
        <v>0.69806000000000001</v>
      </c>
      <c r="P53" s="23">
        <f>SUM(D53:O53)</f>
        <v>2.6798099999999998</v>
      </c>
    </row>
    <row r="54" spans="1:16" ht="18.75" thickBot="1" x14ac:dyDescent="0.25">
      <c r="A54" s="69" t="s">
        <v>18</v>
      </c>
      <c r="B54" s="38" t="s">
        <v>35</v>
      </c>
      <c r="C54" s="24" t="s">
        <v>17</v>
      </c>
      <c r="D54" s="26">
        <f>D52-D53</f>
        <v>7.4761829999999998</v>
      </c>
      <c r="E54" s="26">
        <f t="shared" ref="E54:O54" si="13">E52-E53</f>
        <v>6.6484290000000001</v>
      </c>
      <c r="F54" s="26">
        <f t="shared" si="13"/>
        <v>4.0198140000000002</v>
      </c>
      <c r="G54" s="26">
        <f t="shared" si="13"/>
        <v>4.6664669999999999</v>
      </c>
      <c r="H54" s="26">
        <f t="shared" si="13"/>
        <v>2.5673110000000001</v>
      </c>
      <c r="I54" s="26">
        <f t="shared" si="13"/>
        <v>1.744764</v>
      </c>
      <c r="J54" s="26">
        <f t="shared" si="13"/>
        <v>1.691092</v>
      </c>
      <c r="K54" s="26">
        <f t="shared" si="13"/>
        <v>0.83805700000000005</v>
      </c>
      <c r="L54" s="26">
        <f t="shared" si="13"/>
        <v>1.64062</v>
      </c>
      <c r="M54" s="26">
        <f t="shared" si="13"/>
        <v>24.044361999999996</v>
      </c>
      <c r="N54" s="26">
        <f t="shared" si="13"/>
        <v>4.7177189999999998</v>
      </c>
      <c r="O54" s="26">
        <f t="shared" si="13"/>
        <v>25.857603999999995</v>
      </c>
      <c r="P54" s="27">
        <f>SUM(D54:O54)</f>
        <v>85.912421999999992</v>
      </c>
    </row>
  </sheetData>
  <mergeCells count="8">
    <mergeCell ref="A33:P33"/>
    <mergeCell ref="A46:P46"/>
    <mergeCell ref="A1:Q1"/>
    <mergeCell ref="A2:P2"/>
    <mergeCell ref="A3:P3"/>
    <mergeCell ref="A19:P19"/>
    <mergeCell ref="A20:P20"/>
    <mergeCell ref="A32:P32"/>
  </mergeCells>
  <pageMargins left="0" right="0.11811023622047245" top="0.35433070866141736" bottom="0.35433070866141736" header="0.31496062992125984" footer="0.31496062992125984"/>
  <pageSetup paperSize="9" scale="55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55"/>
  <sheetViews>
    <sheetView zoomScale="80" zoomScaleNormal="80" workbookViewId="0">
      <pane xSplit="3" ySplit="8" topLeftCell="D42" activePane="bottomRight" state="frozen"/>
      <selection pane="topRight" activeCell="D1" sqref="D1"/>
      <selection pane="bottomLeft" activeCell="A9" sqref="A9"/>
      <selection pane="bottomRight" activeCell="M45" sqref="M45"/>
    </sheetView>
  </sheetViews>
  <sheetFormatPr defaultColWidth="9.140625" defaultRowHeight="25.5" x14ac:dyDescent="0.2"/>
  <cols>
    <col min="1" max="1" width="11.42578125" style="31" customWidth="1"/>
    <col min="2" max="2" width="49.42578125" style="31" customWidth="1"/>
    <col min="3" max="3" width="11.28515625" style="32" customWidth="1"/>
    <col min="4" max="4" width="15.85546875" style="33" customWidth="1"/>
    <col min="5" max="5" width="14" style="33" customWidth="1"/>
    <col min="6" max="6" width="13.7109375" style="33" customWidth="1"/>
    <col min="7" max="7" width="13.85546875" style="33" customWidth="1"/>
    <col min="8" max="8" width="14.85546875" style="33" customWidth="1"/>
    <col min="9" max="9" width="13.42578125" style="33" customWidth="1"/>
    <col min="10" max="10" width="13.5703125" style="33" customWidth="1"/>
    <col min="11" max="11" width="15.28515625" style="33" customWidth="1"/>
    <col min="12" max="13" width="14.5703125" style="33" customWidth="1"/>
    <col min="14" max="14" width="14.42578125" style="33" customWidth="1"/>
    <col min="15" max="15" width="14.7109375" style="33" customWidth="1"/>
    <col min="16" max="16" width="16.7109375" style="7" customWidth="1"/>
    <col min="17" max="17" width="8.85546875" style="83" bestFit="1" customWidth="1"/>
    <col min="18" max="46" width="9.140625" style="7"/>
    <col min="47" max="16384" width="9.140625" style="8"/>
  </cols>
  <sheetData>
    <row r="1" spans="1:46" ht="27.75" x14ac:dyDescent="0.2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46" ht="27.75" x14ac:dyDescent="0.2">
      <c r="A2" s="105" t="s">
        <v>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81"/>
    </row>
    <row r="3" spans="1:46" ht="27.75" x14ac:dyDescent="0.2">
      <c r="A3" s="105" t="s">
        <v>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81"/>
    </row>
    <row r="4" spans="1:46" ht="12.75" customHeigh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81"/>
    </row>
    <row r="5" spans="1:46" s="3" customFormat="1" ht="24.75" customHeight="1" x14ac:dyDescent="0.2">
      <c r="A5" s="9" t="s">
        <v>46</v>
      </c>
      <c r="B5" s="9"/>
      <c r="C5" s="9"/>
      <c r="D5" s="9"/>
      <c r="E5" s="10"/>
      <c r="F5" s="10"/>
      <c r="G5" s="10"/>
      <c r="H5" s="10"/>
      <c r="I5" s="10"/>
      <c r="J5" s="74"/>
      <c r="K5" s="74"/>
      <c r="L5" s="74"/>
      <c r="M5" s="74"/>
      <c r="N5" s="74"/>
      <c r="O5" s="74"/>
      <c r="P5" s="74"/>
      <c r="Q5" s="8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3" customFormat="1" ht="24.75" customHeight="1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74"/>
      <c r="K6" s="74"/>
      <c r="L6" s="74"/>
      <c r="M6" s="74"/>
      <c r="N6" s="74"/>
      <c r="O6" s="74"/>
      <c r="P6" s="74"/>
      <c r="Q6" s="8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 customHeight="1" thickBot="1" x14ac:dyDescent="0.25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2"/>
      <c r="N7" s="13"/>
      <c r="O7" s="14"/>
      <c r="P7" s="15"/>
    </row>
    <row r="8" spans="1:46" s="17" customFormat="1" ht="36" customHeight="1" thickBot="1" x14ac:dyDescent="0.25">
      <c r="A8" s="39" t="s">
        <v>34</v>
      </c>
      <c r="B8" s="70" t="s">
        <v>33</v>
      </c>
      <c r="C8" s="41" t="s">
        <v>0</v>
      </c>
      <c r="D8" s="42" t="s">
        <v>1</v>
      </c>
      <c r="E8" s="42" t="s">
        <v>2</v>
      </c>
      <c r="F8" s="42" t="s">
        <v>3</v>
      </c>
      <c r="G8" s="43" t="s">
        <v>4</v>
      </c>
      <c r="H8" s="42" t="s">
        <v>5</v>
      </c>
      <c r="I8" s="44" t="s">
        <v>6</v>
      </c>
      <c r="J8" s="42" t="s">
        <v>7</v>
      </c>
      <c r="K8" s="42" t="s">
        <v>8</v>
      </c>
      <c r="L8" s="42" t="s">
        <v>9</v>
      </c>
      <c r="M8" s="42" t="s">
        <v>10</v>
      </c>
      <c r="N8" s="42" t="s">
        <v>11</v>
      </c>
      <c r="O8" s="45" t="s">
        <v>12</v>
      </c>
      <c r="P8" s="46" t="s">
        <v>13</v>
      </c>
      <c r="Q8" s="8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1:46" s="19" customFormat="1" ht="36" customHeight="1" thickBot="1" x14ac:dyDescent="0.25">
      <c r="A9" s="53">
        <v>1</v>
      </c>
      <c r="B9" s="52" t="s">
        <v>14</v>
      </c>
      <c r="C9" s="51"/>
      <c r="D9" s="91">
        <f>D10</f>
        <v>0</v>
      </c>
      <c r="E9" s="91">
        <f t="shared" ref="E9:O9" si="0">E10</f>
        <v>0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1">
        <f t="shared" si="0"/>
        <v>0</v>
      </c>
      <c r="P9" s="92">
        <f t="shared" ref="P9:P10" si="1">SUM(D9:O9)</f>
        <v>0</v>
      </c>
      <c r="Q9" s="8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ht="22.5" customHeight="1" x14ac:dyDescent="0.25">
      <c r="A10" s="20" t="s">
        <v>15</v>
      </c>
      <c r="B10" s="21" t="s">
        <v>16</v>
      </c>
      <c r="C10" s="20" t="s">
        <v>17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>
        <f t="shared" si="1"/>
        <v>0</v>
      </c>
    </row>
    <row r="11" spans="1:46" ht="59.25" customHeight="1" thickBot="1" x14ac:dyDescent="0.25">
      <c r="A11" s="36" t="s">
        <v>27</v>
      </c>
      <c r="B11" s="37" t="s">
        <v>30</v>
      </c>
      <c r="C11" s="22" t="s">
        <v>17</v>
      </c>
      <c r="D11" s="95">
        <v>382.76532600000002</v>
      </c>
      <c r="E11" s="95">
        <v>341.71558999999996</v>
      </c>
      <c r="F11" s="95">
        <v>262.22428000000002</v>
      </c>
      <c r="G11" s="95">
        <v>244.29249999999999</v>
      </c>
      <c r="H11" s="95">
        <v>168.69</v>
      </c>
      <c r="I11" s="95">
        <v>64.084000000000003</v>
      </c>
      <c r="J11" s="95">
        <v>43.381999999999998</v>
      </c>
      <c r="K11" s="95">
        <v>64.697000000000003</v>
      </c>
      <c r="L11" s="95">
        <v>117.241</v>
      </c>
      <c r="M11" s="95">
        <v>217.77500000000001</v>
      </c>
      <c r="N11" s="95">
        <v>342.21699999999998</v>
      </c>
      <c r="O11" s="95">
        <v>352.74200000000002</v>
      </c>
      <c r="P11" s="80">
        <f>SUM(D11:O11)</f>
        <v>2601.8256960000003</v>
      </c>
      <c r="Q11" s="83">
        <v>0</v>
      </c>
    </row>
    <row r="12" spans="1:46" ht="36" customHeight="1" thickBot="1" x14ac:dyDescent="0.25">
      <c r="A12" s="54" t="s">
        <v>18</v>
      </c>
      <c r="B12" s="50" t="s">
        <v>19</v>
      </c>
      <c r="C12" s="49" t="s">
        <v>17</v>
      </c>
      <c r="D12" s="96">
        <f t="shared" ref="D12:O12" si="2">D11</f>
        <v>382.76532600000002</v>
      </c>
      <c r="E12" s="96">
        <f t="shared" si="2"/>
        <v>341.71558999999996</v>
      </c>
      <c r="F12" s="96">
        <f t="shared" si="2"/>
        <v>262.22428000000002</v>
      </c>
      <c r="G12" s="96">
        <f t="shared" si="2"/>
        <v>244.29249999999999</v>
      </c>
      <c r="H12" s="96">
        <f t="shared" si="2"/>
        <v>168.69</v>
      </c>
      <c r="I12" s="96">
        <f t="shared" si="2"/>
        <v>64.084000000000003</v>
      </c>
      <c r="J12" s="96">
        <f t="shared" si="2"/>
        <v>43.381999999999998</v>
      </c>
      <c r="K12" s="96">
        <f t="shared" si="2"/>
        <v>64.697000000000003</v>
      </c>
      <c r="L12" s="96">
        <f t="shared" si="2"/>
        <v>117.241</v>
      </c>
      <c r="M12" s="96">
        <f t="shared" si="2"/>
        <v>217.77500000000001</v>
      </c>
      <c r="N12" s="96">
        <f t="shared" si="2"/>
        <v>342.21699999999998</v>
      </c>
      <c r="O12" s="96">
        <f t="shared" si="2"/>
        <v>352.74200000000002</v>
      </c>
      <c r="P12" s="97">
        <f t="shared" ref="P12:P14" si="3">SUM(D12:O12)</f>
        <v>2601.8256960000003</v>
      </c>
      <c r="Q12" s="84"/>
    </row>
    <row r="13" spans="1:46" ht="37.5" customHeight="1" thickBot="1" x14ac:dyDescent="0.25">
      <c r="A13" s="55" t="s">
        <v>20</v>
      </c>
      <c r="B13" s="48" t="s">
        <v>38</v>
      </c>
      <c r="C13" s="47" t="s">
        <v>17</v>
      </c>
      <c r="D13" s="98">
        <v>21.90627799999999</v>
      </c>
      <c r="E13" s="98">
        <v>15.535097518177819</v>
      </c>
      <c r="F13" s="98">
        <v>16.230512818244666</v>
      </c>
      <c r="G13" s="98">
        <v>15.191418999999994</v>
      </c>
      <c r="H13" s="98">
        <v>13.988100546649163</v>
      </c>
      <c r="I13" s="98">
        <v>12.928440000000002</v>
      </c>
      <c r="J13" s="98">
        <v>4.1072839999999999</v>
      </c>
      <c r="K13" s="98">
        <v>2.3719769999999989</v>
      </c>
      <c r="L13" s="98">
        <v>7.7662659999999883</v>
      </c>
      <c r="M13" s="98">
        <v>13.443156289407343</v>
      </c>
      <c r="N13" s="98">
        <v>18.123387263019744</v>
      </c>
      <c r="O13" s="98">
        <v>18.413300090905629</v>
      </c>
      <c r="P13" s="99">
        <f t="shared" si="3"/>
        <v>160.00521852640432</v>
      </c>
      <c r="Q13" s="85">
        <v>0</v>
      </c>
    </row>
    <row r="14" spans="1:46" ht="36" customHeight="1" thickBot="1" x14ac:dyDescent="0.25">
      <c r="A14" s="56" t="s">
        <v>21</v>
      </c>
      <c r="B14" s="25" t="s">
        <v>22</v>
      </c>
      <c r="C14" s="24" t="s">
        <v>17</v>
      </c>
      <c r="D14" s="76">
        <f>D12-D13</f>
        <v>360.85904800000003</v>
      </c>
      <c r="E14" s="76">
        <f t="shared" ref="E14:O14" si="4">E12-E13</f>
        <v>326.18049248182217</v>
      </c>
      <c r="F14" s="76">
        <f t="shared" si="4"/>
        <v>245.99376718175535</v>
      </c>
      <c r="G14" s="76">
        <f t="shared" si="4"/>
        <v>229.10108099999999</v>
      </c>
      <c r="H14" s="76">
        <f t="shared" si="4"/>
        <v>154.70189945335085</v>
      </c>
      <c r="I14" s="76">
        <f t="shared" si="4"/>
        <v>51.155560000000001</v>
      </c>
      <c r="J14" s="76">
        <f t="shared" si="4"/>
        <v>39.274715999999998</v>
      </c>
      <c r="K14" s="76">
        <f t="shared" si="4"/>
        <v>62.325023000000002</v>
      </c>
      <c r="L14" s="76">
        <f t="shared" si="4"/>
        <v>109.47473400000001</v>
      </c>
      <c r="M14" s="76">
        <f t="shared" si="4"/>
        <v>204.33184371059266</v>
      </c>
      <c r="N14" s="76">
        <f t="shared" si="4"/>
        <v>324.09361273698022</v>
      </c>
      <c r="O14" s="76">
        <f t="shared" si="4"/>
        <v>334.32869990909438</v>
      </c>
      <c r="P14" s="77">
        <f t="shared" si="3"/>
        <v>2441.820477473595</v>
      </c>
      <c r="Q14" s="84">
        <v>0</v>
      </c>
    </row>
    <row r="15" spans="1:46" ht="11.25" customHeight="1" thickBot="1" x14ac:dyDescent="0.25">
      <c r="A15" s="4"/>
      <c r="B15" s="5"/>
      <c r="C15" s="6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83"/>
    </row>
    <row r="16" spans="1:46" s="30" customFormat="1" ht="36" customHeight="1" thickBot="1" x14ac:dyDescent="0.25">
      <c r="A16" s="57" t="s">
        <v>23</v>
      </c>
      <c r="B16" s="28" t="s">
        <v>24</v>
      </c>
      <c r="C16" s="29" t="s">
        <v>17</v>
      </c>
      <c r="D16" s="101">
        <v>1.528384</v>
      </c>
      <c r="E16" s="101">
        <v>1.4549199999999998</v>
      </c>
      <c r="F16" s="101">
        <v>0.90810000000000002</v>
      </c>
      <c r="G16" s="101">
        <v>0.68420000000000003</v>
      </c>
      <c r="H16" s="101">
        <v>0.53208199999999994</v>
      </c>
      <c r="I16" s="101">
        <v>8.1355999999999998E-2</v>
      </c>
      <c r="J16" s="101">
        <v>1.2E-2</v>
      </c>
      <c r="K16" s="101">
        <v>1.6E-2</v>
      </c>
      <c r="L16" s="101">
        <v>1.6E-2</v>
      </c>
      <c r="M16" s="101">
        <v>0.50300999999999996</v>
      </c>
      <c r="N16" s="101">
        <v>0.84377000000000002</v>
      </c>
      <c r="O16" s="101">
        <v>1.1068764874999997</v>
      </c>
      <c r="P16" s="102">
        <f t="shared" ref="P16:P17" si="5">SUM(D16:O16)</f>
        <v>7.6866984874999993</v>
      </c>
      <c r="Q16" s="86">
        <v>0</v>
      </c>
    </row>
    <row r="17" spans="1:17" s="7" customFormat="1" ht="36" customHeight="1" thickBot="1" x14ac:dyDescent="0.25">
      <c r="A17" s="56" t="s">
        <v>25</v>
      </c>
      <c r="B17" s="58" t="s">
        <v>26</v>
      </c>
      <c r="C17" s="24" t="s">
        <v>17</v>
      </c>
      <c r="D17" s="76">
        <f>D14-D16</f>
        <v>359.33066400000001</v>
      </c>
      <c r="E17" s="76">
        <f t="shared" ref="E17:O17" si="6">E14-E16</f>
        <v>324.72557248182216</v>
      </c>
      <c r="F17" s="76">
        <f t="shared" si="6"/>
        <v>245.08566718175535</v>
      </c>
      <c r="G17" s="76">
        <f t="shared" si="6"/>
        <v>228.41688099999999</v>
      </c>
      <c r="H17" s="76">
        <f t="shared" si="6"/>
        <v>154.16981745335084</v>
      </c>
      <c r="I17" s="76">
        <f t="shared" si="6"/>
        <v>51.074204000000002</v>
      </c>
      <c r="J17" s="76">
        <f t="shared" si="6"/>
        <v>39.262715999999998</v>
      </c>
      <c r="K17" s="76">
        <f t="shared" si="6"/>
        <v>62.309023000000003</v>
      </c>
      <c r="L17" s="76">
        <f t="shared" si="6"/>
        <v>109.45873400000001</v>
      </c>
      <c r="M17" s="76">
        <f t="shared" si="6"/>
        <v>203.82883371059268</v>
      </c>
      <c r="N17" s="76">
        <f t="shared" si="6"/>
        <v>323.24984273698021</v>
      </c>
      <c r="O17" s="76">
        <f t="shared" si="6"/>
        <v>333.22182342159437</v>
      </c>
      <c r="P17" s="77">
        <f t="shared" si="5"/>
        <v>2434.1337789860954</v>
      </c>
      <c r="Q17" s="87"/>
    </row>
    <row r="18" spans="1:17" s="7" customFormat="1" x14ac:dyDescent="0.2">
      <c r="A18" s="31"/>
      <c r="B18" s="31"/>
      <c r="C18" s="32"/>
      <c r="D18" s="33"/>
      <c r="E18" s="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Q18" s="83"/>
    </row>
    <row r="19" spans="1:17" s="7" customFormat="1" ht="27.75" x14ac:dyDescent="0.2">
      <c r="A19" s="105" t="s">
        <v>40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83"/>
    </row>
    <row r="20" spans="1:17" s="7" customFormat="1" ht="27.75" x14ac:dyDescent="0.2">
      <c r="A20" s="105" t="s">
        <v>37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83"/>
    </row>
    <row r="21" spans="1:17" ht="12.75" customHeight="1" x14ac:dyDescent="0.2"/>
    <row r="22" spans="1:17" x14ac:dyDescent="0.2">
      <c r="A22" s="9" t="s">
        <v>44</v>
      </c>
    </row>
    <row r="23" spans="1:17" x14ac:dyDescent="0.2">
      <c r="A23" s="9" t="s">
        <v>45</v>
      </c>
    </row>
    <row r="24" spans="1:17" ht="12.75" customHeight="1" thickBot="1" x14ac:dyDescent="0.25"/>
    <row r="25" spans="1:17" ht="36" customHeight="1" thickBot="1" x14ac:dyDescent="0.25">
      <c r="A25" s="39" t="s">
        <v>34</v>
      </c>
      <c r="B25" s="70" t="s">
        <v>33</v>
      </c>
      <c r="C25" s="40" t="s">
        <v>0</v>
      </c>
      <c r="D25" s="59" t="s">
        <v>1</v>
      </c>
      <c r="E25" s="42" t="s">
        <v>2</v>
      </c>
      <c r="F25" s="42" t="s">
        <v>3</v>
      </c>
      <c r="G25" s="43" t="s">
        <v>4</v>
      </c>
      <c r="H25" s="42" t="s">
        <v>5</v>
      </c>
      <c r="I25" s="44" t="s">
        <v>6</v>
      </c>
      <c r="J25" s="42" t="s">
        <v>7</v>
      </c>
      <c r="K25" s="42" t="s">
        <v>8</v>
      </c>
      <c r="L25" s="42" t="s">
        <v>9</v>
      </c>
      <c r="M25" s="42" t="s">
        <v>10</v>
      </c>
      <c r="N25" s="42" t="s">
        <v>11</v>
      </c>
      <c r="O25" s="45" t="s">
        <v>12</v>
      </c>
      <c r="P25" s="46" t="s">
        <v>13</v>
      </c>
    </row>
    <row r="26" spans="1:17" ht="33.950000000000003" customHeight="1" x14ac:dyDescent="0.2">
      <c r="A26" s="66" t="s">
        <v>31</v>
      </c>
      <c r="B26" s="63" t="s">
        <v>14</v>
      </c>
      <c r="C26" s="60" t="s">
        <v>17</v>
      </c>
      <c r="D26" s="88">
        <v>18.530860000000001</v>
      </c>
      <c r="E26" s="88">
        <v>16.853224999999998</v>
      </c>
      <c r="F26" s="88">
        <v>11.206503</v>
      </c>
      <c r="G26" s="88">
        <v>10.759810999999999</v>
      </c>
      <c r="H26" s="88">
        <v>7.1703720000000004</v>
      </c>
      <c r="I26" s="88">
        <v>1.1768149999999999</v>
      </c>
      <c r="J26" s="88">
        <v>1.852581</v>
      </c>
      <c r="K26" s="88">
        <v>1.751817</v>
      </c>
      <c r="L26" s="88">
        <v>3.810543</v>
      </c>
      <c r="M26" s="88">
        <v>9.5876029999999997</v>
      </c>
      <c r="N26" s="88">
        <v>16.987074</v>
      </c>
      <c r="O26" s="88">
        <v>18.196853000000001</v>
      </c>
      <c r="P26" s="78">
        <f>SUM(D26:O26)</f>
        <v>117.88405700000001</v>
      </c>
    </row>
    <row r="27" spans="1:17" ht="33.950000000000003" customHeight="1" x14ac:dyDescent="0.2">
      <c r="A27" s="67" t="s">
        <v>27</v>
      </c>
      <c r="B27" s="64" t="s">
        <v>32</v>
      </c>
      <c r="C27" s="61" t="s">
        <v>17</v>
      </c>
      <c r="D27" s="89">
        <v>0.28139999999999998</v>
      </c>
      <c r="E27" s="89">
        <v>0.2412</v>
      </c>
      <c r="F27" s="89">
        <v>0.3417</v>
      </c>
      <c r="G27" s="89">
        <v>0.18</v>
      </c>
      <c r="H27" s="89">
        <v>0.10050000000000001</v>
      </c>
      <c r="I27" s="89">
        <v>0</v>
      </c>
      <c r="J27" s="89"/>
      <c r="K27" s="89"/>
      <c r="L27" s="89">
        <v>5.0299999999999997E-2</v>
      </c>
      <c r="M27" s="89">
        <v>0.231381</v>
      </c>
      <c r="N27" s="89">
        <v>9.0540000000000009E-2</v>
      </c>
      <c r="O27" s="89">
        <v>9.0539999999999995E-2</v>
      </c>
      <c r="P27" s="79">
        <f>SUM(D27:O27)</f>
        <v>1.6075610000000002</v>
      </c>
    </row>
    <row r="28" spans="1:17" ht="33.950000000000003" customHeight="1" x14ac:dyDescent="0.2">
      <c r="A28" s="67" t="s">
        <v>18</v>
      </c>
      <c r="B28" s="64" t="s">
        <v>19</v>
      </c>
      <c r="C28" s="61" t="s">
        <v>17</v>
      </c>
      <c r="D28" s="89">
        <f>D29+D30</f>
        <v>18.249459999999999</v>
      </c>
      <c r="E28" s="89">
        <f t="shared" ref="E28:O28" si="7">E29+E30</f>
        <v>16.612024999999996</v>
      </c>
      <c r="F28" s="89">
        <f t="shared" si="7"/>
        <v>10.864803</v>
      </c>
      <c r="G28" s="89">
        <f t="shared" si="7"/>
        <v>10.579810999999999</v>
      </c>
      <c r="H28" s="89">
        <f t="shared" si="7"/>
        <v>7.0698720000000002</v>
      </c>
      <c r="I28" s="89">
        <f t="shared" si="7"/>
        <v>1.1768149999999999</v>
      </c>
      <c r="J28" s="89">
        <f t="shared" si="7"/>
        <v>1.852581</v>
      </c>
      <c r="K28" s="89">
        <f t="shared" si="7"/>
        <v>1.751817</v>
      </c>
      <c r="L28" s="89">
        <f t="shared" si="7"/>
        <v>3.760243</v>
      </c>
      <c r="M28" s="89">
        <f t="shared" si="7"/>
        <v>9.3562219999999989</v>
      </c>
      <c r="N28" s="89">
        <f t="shared" si="7"/>
        <v>16.896533999999999</v>
      </c>
      <c r="O28" s="89">
        <f t="shared" si="7"/>
        <v>18.106313</v>
      </c>
      <c r="P28" s="79">
        <f>SUM(D28:O28)</f>
        <v>116.27649600000001</v>
      </c>
    </row>
    <row r="29" spans="1:17" ht="33.950000000000003" customHeight="1" thickBot="1" x14ac:dyDescent="0.25">
      <c r="A29" s="68" t="s">
        <v>20</v>
      </c>
      <c r="B29" s="65" t="s">
        <v>38</v>
      </c>
      <c r="C29" s="62" t="s">
        <v>17</v>
      </c>
      <c r="D29" s="90">
        <v>-0.10052899999999999</v>
      </c>
      <c r="E29" s="90">
        <v>-2.2574740000000002</v>
      </c>
      <c r="F29" s="90">
        <v>-0.31827</v>
      </c>
      <c r="G29" s="90">
        <v>0.45555699999999888</v>
      </c>
      <c r="H29" s="90">
        <v>-0.63532499999999992</v>
      </c>
      <c r="I29" s="90">
        <v>0.28502499999999997</v>
      </c>
      <c r="J29" s="90">
        <v>0.71054499999999998</v>
      </c>
      <c r="K29" s="90">
        <v>0.36211099999999985</v>
      </c>
      <c r="L29" s="90">
        <v>3.148300000000015E-2</v>
      </c>
      <c r="M29" s="90">
        <v>1.3494289999999989</v>
      </c>
      <c r="N29" s="90">
        <v>2.1748709999999996</v>
      </c>
      <c r="O29" s="90">
        <v>2.5137600000000013</v>
      </c>
      <c r="P29" s="80">
        <f>SUM(D29:O29)</f>
        <v>4.5711829999999987</v>
      </c>
    </row>
    <row r="30" spans="1:17" ht="33.950000000000003" customHeight="1" thickBot="1" x14ac:dyDescent="0.25">
      <c r="A30" s="69" t="s">
        <v>21</v>
      </c>
      <c r="B30" s="38" t="s">
        <v>22</v>
      </c>
      <c r="C30" s="24" t="s">
        <v>17</v>
      </c>
      <c r="D30" s="76">
        <f>D26-D27-D29</f>
        <v>18.349989000000001</v>
      </c>
      <c r="E30" s="76">
        <f t="shared" ref="E30:O30" si="8">E26-E27-E29</f>
        <v>18.869498999999998</v>
      </c>
      <c r="F30" s="76">
        <f t="shared" si="8"/>
        <v>11.183073</v>
      </c>
      <c r="G30" s="76">
        <f t="shared" si="8"/>
        <v>10.124254000000001</v>
      </c>
      <c r="H30" s="76">
        <f t="shared" si="8"/>
        <v>7.7051970000000001</v>
      </c>
      <c r="I30" s="76">
        <f t="shared" si="8"/>
        <v>0.89178999999999997</v>
      </c>
      <c r="J30" s="76">
        <f t="shared" si="8"/>
        <v>1.1420360000000001</v>
      </c>
      <c r="K30" s="76">
        <f t="shared" si="8"/>
        <v>1.3897060000000001</v>
      </c>
      <c r="L30" s="76">
        <f t="shared" si="8"/>
        <v>3.7287599999999999</v>
      </c>
      <c r="M30" s="76">
        <f t="shared" si="8"/>
        <v>8.006793</v>
      </c>
      <c r="N30" s="76">
        <f t="shared" si="8"/>
        <v>14.721662999999999</v>
      </c>
      <c r="O30" s="76">
        <f t="shared" si="8"/>
        <v>15.592552999999999</v>
      </c>
      <c r="P30" s="103">
        <f>SUM(D30:O30)</f>
        <v>111.705313</v>
      </c>
    </row>
    <row r="31" spans="1:17" s="7" customFormat="1" x14ac:dyDescent="0.2">
      <c r="A31" s="31"/>
      <c r="B31" s="31"/>
      <c r="C31" s="32"/>
      <c r="D31" s="33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5"/>
      <c r="Q31" s="83"/>
    </row>
    <row r="32" spans="1:17" s="7" customFormat="1" ht="27.75" x14ac:dyDescent="0.2">
      <c r="A32" s="105" t="s">
        <v>40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83"/>
    </row>
    <row r="33" spans="1:17" s="7" customFormat="1" ht="27.75" x14ac:dyDescent="0.2">
      <c r="A33" s="105" t="s">
        <v>36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83"/>
    </row>
    <row r="34" spans="1:17" ht="12.75" customHeight="1" x14ac:dyDescent="0.2"/>
    <row r="35" spans="1:17" x14ac:dyDescent="0.2">
      <c r="A35" s="9"/>
    </row>
    <row r="36" spans="1:17" x14ac:dyDescent="0.2">
      <c r="A36" s="9" t="s">
        <v>42</v>
      </c>
    </row>
    <row r="37" spans="1:17" x14ac:dyDescent="0.2">
      <c r="A37" s="9" t="s">
        <v>43</v>
      </c>
    </row>
    <row r="38" spans="1:17" ht="12.75" customHeight="1" thickBot="1" x14ac:dyDescent="0.25"/>
    <row r="39" spans="1:17" ht="36" customHeight="1" thickBot="1" x14ac:dyDescent="0.25">
      <c r="A39" s="39" t="s">
        <v>34</v>
      </c>
      <c r="B39" s="70" t="s">
        <v>33</v>
      </c>
      <c r="C39" s="40" t="s">
        <v>0</v>
      </c>
      <c r="D39" s="59" t="s">
        <v>1</v>
      </c>
      <c r="E39" s="42" t="s">
        <v>2</v>
      </c>
      <c r="F39" s="42" t="s">
        <v>3</v>
      </c>
      <c r="G39" s="43" t="s">
        <v>4</v>
      </c>
      <c r="H39" s="42" t="s">
        <v>5</v>
      </c>
      <c r="I39" s="44" t="s">
        <v>6</v>
      </c>
      <c r="J39" s="42" t="s">
        <v>7</v>
      </c>
      <c r="K39" s="42" t="s">
        <v>8</v>
      </c>
      <c r="L39" s="42" t="s">
        <v>9</v>
      </c>
      <c r="M39" s="42" t="s">
        <v>10</v>
      </c>
      <c r="N39" s="42" t="s">
        <v>11</v>
      </c>
      <c r="O39" s="45" t="s">
        <v>12</v>
      </c>
      <c r="P39" s="46" t="s">
        <v>13</v>
      </c>
    </row>
    <row r="40" spans="1:17" ht="36" customHeight="1" x14ac:dyDescent="0.2">
      <c r="A40" s="66" t="s">
        <v>31</v>
      </c>
      <c r="B40" s="63" t="s">
        <v>14</v>
      </c>
      <c r="C40" s="60" t="s">
        <v>17</v>
      </c>
      <c r="D40" s="88">
        <f>D42</f>
        <v>0.4245193501108645</v>
      </c>
      <c r="E40" s="88">
        <f t="shared" ref="E40:O40" si="9">E42</f>
        <v>0.36962389796452233</v>
      </c>
      <c r="F40" s="88">
        <f t="shared" si="9"/>
        <v>0.23193581741110098</v>
      </c>
      <c r="G40" s="88">
        <f t="shared" si="9"/>
        <v>0.20141079581483168</v>
      </c>
      <c r="H40" s="88">
        <f t="shared" si="9"/>
        <v>9.9309514481665154E-2</v>
      </c>
      <c r="I40" s="88">
        <f t="shared" si="9"/>
        <v>7.4746063513739776E-3</v>
      </c>
      <c r="J40" s="88">
        <f t="shared" si="9"/>
        <v>3.4103041680800727E-3</v>
      </c>
      <c r="K40" s="88">
        <f t="shared" si="9"/>
        <v>5.1594590824203812E-3</v>
      </c>
      <c r="L40" s="88">
        <f t="shared" si="9"/>
        <v>5.942309764545041E-2</v>
      </c>
      <c r="M40" s="88">
        <f t="shared" si="9"/>
        <v>0.2128150219597634</v>
      </c>
      <c r="N40" s="88">
        <f t="shared" si="9"/>
        <v>0.35685441757142855</v>
      </c>
      <c r="O40" s="88">
        <f t="shared" si="9"/>
        <v>0.34073271700000002</v>
      </c>
      <c r="P40" s="78">
        <f>SUM(D40:O40)</f>
        <v>2.3126689995615011</v>
      </c>
      <c r="Q40" s="83">
        <v>0</v>
      </c>
    </row>
    <row r="41" spans="1:17" ht="36" customHeight="1" x14ac:dyDescent="0.2">
      <c r="A41" s="67" t="s">
        <v>27</v>
      </c>
      <c r="B41" s="64" t="s">
        <v>32</v>
      </c>
      <c r="C41" s="61" t="s">
        <v>17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79">
        <f>SUM(D41:O41)</f>
        <v>0</v>
      </c>
      <c r="Q41" s="83">
        <v>0</v>
      </c>
    </row>
    <row r="42" spans="1:17" ht="36" customHeight="1" x14ac:dyDescent="0.2">
      <c r="A42" s="67" t="s">
        <v>18</v>
      </c>
      <c r="B42" s="64" t="s">
        <v>19</v>
      </c>
      <c r="C42" s="61" t="s">
        <v>17</v>
      </c>
      <c r="D42" s="89">
        <f>D43+D44</f>
        <v>0.4245193501108645</v>
      </c>
      <c r="E42" s="89">
        <f t="shared" ref="E42:O42" si="10">E43+E44</f>
        <v>0.36962389796452233</v>
      </c>
      <c r="F42" s="89">
        <f t="shared" si="10"/>
        <v>0.23193581741110098</v>
      </c>
      <c r="G42" s="89">
        <f t="shared" si="10"/>
        <v>0.20141079581483168</v>
      </c>
      <c r="H42" s="89">
        <f t="shared" si="10"/>
        <v>9.9309514481665154E-2</v>
      </c>
      <c r="I42" s="89">
        <f t="shared" si="10"/>
        <v>7.4746063513739776E-3</v>
      </c>
      <c r="J42" s="89">
        <f t="shared" si="10"/>
        <v>3.4103041680800727E-3</v>
      </c>
      <c r="K42" s="89">
        <f t="shared" si="10"/>
        <v>5.1594590824203812E-3</v>
      </c>
      <c r="L42" s="89">
        <f t="shared" si="10"/>
        <v>5.942309764545041E-2</v>
      </c>
      <c r="M42" s="89">
        <f t="shared" si="10"/>
        <v>0.2128150219597634</v>
      </c>
      <c r="N42" s="89">
        <f t="shared" si="10"/>
        <v>0.35685441757142855</v>
      </c>
      <c r="O42" s="89">
        <f t="shared" si="10"/>
        <v>0.34073271700000002</v>
      </c>
      <c r="P42" s="79">
        <f>SUM(D42:O42)</f>
        <v>2.3126689995615011</v>
      </c>
      <c r="Q42" s="83">
        <f t="shared" ref="Q42" si="11">Q40-Q41</f>
        <v>0</v>
      </c>
    </row>
    <row r="43" spans="1:17" ht="42" customHeight="1" thickBot="1" x14ac:dyDescent="0.25">
      <c r="A43" s="68" t="s">
        <v>20</v>
      </c>
      <c r="B43" s="65" t="s">
        <v>38</v>
      </c>
      <c r="C43" s="62" t="s">
        <v>17</v>
      </c>
      <c r="D43" s="90">
        <v>6.2920350110864484E-2</v>
      </c>
      <c r="E43" s="90">
        <v>5.598789796452229E-2</v>
      </c>
      <c r="F43" s="90">
        <v>4.3251817411100998E-2</v>
      </c>
      <c r="G43" s="90">
        <v>3.053679581483169E-2</v>
      </c>
      <c r="H43" s="90">
        <v>2.9725144816651439E-3</v>
      </c>
      <c r="I43" s="90">
        <v>5.0460635137397777E-4</v>
      </c>
      <c r="J43" s="90">
        <v>5.2630416808007309E-4</v>
      </c>
      <c r="K43" s="90">
        <v>7.6845908242038159E-4</v>
      </c>
      <c r="L43" s="90">
        <v>1.0531097645450415E-2</v>
      </c>
      <c r="M43" s="90">
        <v>3.1350021959763351E-2</v>
      </c>
      <c r="N43" s="90">
        <v>5.0562417571428514E-2</v>
      </c>
      <c r="O43" s="90">
        <v>4.703271700000005E-2</v>
      </c>
      <c r="P43" s="80">
        <f>SUM(D43:O43)</f>
        <v>0.33694499956150131</v>
      </c>
      <c r="Q43" s="83">
        <v>0</v>
      </c>
    </row>
    <row r="44" spans="1:17" ht="36" customHeight="1" thickBot="1" x14ac:dyDescent="0.25">
      <c r="A44" s="69" t="s">
        <v>21</v>
      </c>
      <c r="B44" s="38" t="s">
        <v>22</v>
      </c>
      <c r="C44" s="24" t="s">
        <v>17</v>
      </c>
      <c r="D44" s="76">
        <v>0.361599</v>
      </c>
      <c r="E44" s="76">
        <v>0.31363600000000003</v>
      </c>
      <c r="F44" s="76">
        <v>0.18868399999999999</v>
      </c>
      <c r="G44" s="76">
        <v>0.170874</v>
      </c>
      <c r="H44" s="76">
        <v>9.6337000000000006E-2</v>
      </c>
      <c r="I44" s="76">
        <v>6.9699999999999996E-3</v>
      </c>
      <c r="J44" s="76">
        <v>2.8839999999999998E-3</v>
      </c>
      <c r="K44" s="76">
        <v>4.3909999999999999E-3</v>
      </c>
      <c r="L44" s="76">
        <v>4.8891999999999998E-2</v>
      </c>
      <c r="M44" s="76">
        <v>0.18146500000000004</v>
      </c>
      <c r="N44" s="76">
        <v>0.30629200000000001</v>
      </c>
      <c r="O44" s="76">
        <v>0.29369999999999996</v>
      </c>
      <c r="P44" s="77">
        <f>SUM(D44:O44)</f>
        <v>1.975724</v>
      </c>
      <c r="Q44" s="83">
        <f t="shared" ref="Q44" si="12">Q42-Q43</f>
        <v>0</v>
      </c>
    </row>
    <row r="46" spans="1:17" ht="27.75" x14ac:dyDescent="0.2">
      <c r="A46" s="105" t="s">
        <v>41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7" ht="27.75" x14ac:dyDescent="0.2">
      <c r="A47" s="105" t="s">
        <v>28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1:17" ht="27.75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27.75" x14ac:dyDescent="0.2">
      <c r="A49" s="9" t="s">
        <v>48</v>
      </c>
      <c r="K49" s="75"/>
      <c r="L49" s="75"/>
      <c r="M49" s="75"/>
      <c r="N49" s="75"/>
      <c r="O49" s="75"/>
      <c r="P49" s="75"/>
    </row>
    <row r="50" spans="1:16" ht="27.75" x14ac:dyDescent="0.2">
      <c r="A50" s="9" t="s">
        <v>49</v>
      </c>
      <c r="K50" s="75"/>
      <c r="L50" s="75"/>
      <c r="M50" s="75"/>
      <c r="N50" s="75"/>
      <c r="O50" s="75"/>
      <c r="P50" s="75"/>
    </row>
    <row r="51" spans="1:16" ht="26.25" thickBot="1" x14ac:dyDescent="0.25"/>
    <row r="52" spans="1:16" ht="18.75" thickBot="1" x14ac:dyDescent="0.25">
      <c r="A52" s="39" t="s">
        <v>34</v>
      </c>
      <c r="B52" s="70" t="s">
        <v>33</v>
      </c>
      <c r="C52" s="40" t="s">
        <v>0</v>
      </c>
      <c r="D52" s="59" t="s">
        <v>1</v>
      </c>
      <c r="E52" s="42" t="s">
        <v>2</v>
      </c>
      <c r="F52" s="42" t="s">
        <v>3</v>
      </c>
      <c r="G52" s="43" t="s">
        <v>4</v>
      </c>
      <c r="H52" s="42" t="s">
        <v>5</v>
      </c>
      <c r="I52" s="44" t="s">
        <v>6</v>
      </c>
      <c r="J52" s="42" t="s">
        <v>7</v>
      </c>
      <c r="K52" s="42" t="s">
        <v>8</v>
      </c>
      <c r="L52" s="42" t="s">
        <v>9</v>
      </c>
      <c r="M52" s="42" t="s">
        <v>10</v>
      </c>
      <c r="N52" s="42" t="s">
        <v>11</v>
      </c>
      <c r="O52" s="45" t="s">
        <v>12</v>
      </c>
      <c r="P52" s="46" t="s">
        <v>13</v>
      </c>
    </row>
    <row r="53" spans="1:16" ht="27.75" customHeight="1" x14ac:dyDescent="0.2">
      <c r="A53" s="66" t="s">
        <v>31</v>
      </c>
      <c r="B53" s="63" t="s">
        <v>14</v>
      </c>
      <c r="C53" s="60" t="s">
        <v>17</v>
      </c>
      <c r="D53" s="71">
        <v>23.838273000000001</v>
      </c>
      <c r="E53" s="71">
        <v>28.008205</v>
      </c>
      <c r="F53" s="71">
        <v>3.4519630000000001</v>
      </c>
      <c r="G53" s="71">
        <v>3.2002040000000003</v>
      </c>
      <c r="H53" s="71">
        <v>7.7852209999999991</v>
      </c>
      <c r="I53" s="71">
        <v>1.9581819999999999</v>
      </c>
      <c r="J53" s="71">
        <v>1.4549380000000001</v>
      </c>
      <c r="K53" s="71">
        <v>1.352732</v>
      </c>
      <c r="L53" s="71">
        <v>1.5708170000000001</v>
      </c>
      <c r="M53" s="71">
        <v>3.3614220000000001</v>
      </c>
      <c r="N53" s="71">
        <v>9.5285609999999998</v>
      </c>
      <c r="O53" s="71">
        <v>11.736926</v>
      </c>
      <c r="P53" s="72">
        <f>SUM(D53:O53)</f>
        <v>97.247444000000002</v>
      </c>
    </row>
    <row r="54" spans="1:16" ht="48" customHeight="1" thickBot="1" x14ac:dyDescent="0.25">
      <c r="A54" s="68" t="s">
        <v>27</v>
      </c>
      <c r="B54" s="65" t="s">
        <v>38</v>
      </c>
      <c r="C54" s="62" t="s">
        <v>17</v>
      </c>
      <c r="D54" s="73">
        <v>1.6950000000000003</v>
      </c>
      <c r="E54" s="73">
        <v>1.4160000000000004</v>
      </c>
      <c r="F54" s="73">
        <v>0.31099999999999994</v>
      </c>
      <c r="G54" s="73">
        <v>0.27200000000000024</v>
      </c>
      <c r="H54" s="73">
        <v>0.25699999999999967</v>
      </c>
      <c r="I54" s="73">
        <v>0.23699999999999988</v>
      </c>
      <c r="J54" s="73">
        <v>0.21199999999999997</v>
      </c>
      <c r="K54" s="73">
        <v>0.21999999999999997</v>
      </c>
      <c r="L54" s="73">
        <v>0.20100000000000007</v>
      </c>
      <c r="M54" s="73">
        <v>0.25600000000000023</v>
      </c>
      <c r="N54" s="73">
        <v>1.1310000000000002</v>
      </c>
      <c r="O54" s="73">
        <v>1.6590000000000007</v>
      </c>
      <c r="P54" s="23">
        <f>SUM(D54:O54)</f>
        <v>7.8670000000000009</v>
      </c>
    </row>
    <row r="55" spans="1:16" ht="18.75" thickBot="1" x14ac:dyDescent="0.25">
      <c r="A55" s="69" t="s">
        <v>18</v>
      </c>
      <c r="B55" s="38" t="s">
        <v>35</v>
      </c>
      <c r="C55" s="24" t="s">
        <v>17</v>
      </c>
      <c r="D55" s="26">
        <f>D53-D54</f>
        <v>22.143273000000001</v>
      </c>
      <c r="E55" s="26">
        <f t="shared" ref="E55:O55" si="13">E53-E54</f>
        <v>26.592205</v>
      </c>
      <c r="F55" s="26">
        <f t="shared" si="13"/>
        <v>3.1409630000000002</v>
      </c>
      <c r="G55" s="26">
        <f t="shared" si="13"/>
        <v>2.928204</v>
      </c>
      <c r="H55" s="26">
        <f t="shared" si="13"/>
        <v>7.5282209999999994</v>
      </c>
      <c r="I55" s="26">
        <f t="shared" si="13"/>
        <v>1.721182</v>
      </c>
      <c r="J55" s="26">
        <f t="shared" si="13"/>
        <v>1.2429380000000001</v>
      </c>
      <c r="K55" s="26">
        <f t="shared" si="13"/>
        <v>1.1327320000000001</v>
      </c>
      <c r="L55" s="26">
        <f t="shared" si="13"/>
        <v>1.3698170000000001</v>
      </c>
      <c r="M55" s="26">
        <f t="shared" si="13"/>
        <v>3.1054219999999999</v>
      </c>
      <c r="N55" s="26">
        <f t="shared" si="13"/>
        <v>8.3975609999999996</v>
      </c>
      <c r="O55" s="26">
        <f t="shared" si="13"/>
        <v>10.077926</v>
      </c>
      <c r="P55" s="27">
        <f>SUM(D55:O55)</f>
        <v>89.380444000000011</v>
      </c>
    </row>
  </sheetData>
  <mergeCells count="9">
    <mergeCell ref="A46:P46"/>
    <mergeCell ref="A47:P47"/>
    <mergeCell ref="A32:P32"/>
    <mergeCell ref="A33:P33"/>
    <mergeCell ref="A1:Q1"/>
    <mergeCell ref="A2:P2"/>
    <mergeCell ref="A3:P3"/>
    <mergeCell ref="A19:P19"/>
    <mergeCell ref="A20:P20"/>
  </mergeCells>
  <pageMargins left="0" right="0.11811023622047245" top="0.35433070866141736" bottom="0.35433070866141736" header="0.31496062992125984" footer="0.31496062992125984"/>
  <pageSetup paperSize="9" scale="55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ПО_2020_СГЭС</vt:lpstr>
      <vt:lpstr>ПО_2019_СГЭС</vt:lpstr>
      <vt:lpstr>ПО_2019_СГЭС!Область_печати</vt:lpstr>
      <vt:lpstr>ПО_2020_СГЭС!Область_печати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Бордунова</dc:creator>
  <cp:lastModifiedBy>Ваньшина Рада Алексеевна</cp:lastModifiedBy>
  <cp:lastPrinted>2018-04-03T04:52:23Z</cp:lastPrinted>
  <dcterms:created xsi:type="dcterms:W3CDTF">2014-02-12T05:19:10Z</dcterms:created>
  <dcterms:modified xsi:type="dcterms:W3CDTF">2021-03-26T04:31:49Z</dcterms:modified>
</cp:coreProperties>
</file>